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新聞稿\109年9月\中央銀行109年9月25日發布新聞稿第160號(109年6月本國銀行國家風險統計)\"/>
    </mc:Choice>
  </mc:AlternateContent>
  <bookViews>
    <workbookView xWindow="-15" yWindow="75" windowWidth="28830" windowHeight="6210" tabRatio="900"/>
  </bookViews>
  <sheets>
    <sheet name="附表1" sheetId="8" r:id="rId1"/>
    <sheet name="附表2" sheetId="21" r:id="rId2"/>
    <sheet name="附表3" sheetId="7" r:id="rId3"/>
    <sheet name="附表4" sheetId="22" r:id="rId4"/>
  </sheets>
  <definedNames>
    <definedName name="_xlnm.Print_Area" localSheetId="0">附表1!$A$1:$H$13</definedName>
    <definedName name="_xlnm.Print_Area" localSheetId="1">附表2!$A$1:$I$12</definedName>
    <definedName name="_xlnm.Print_Area" localSheetId="2">附表3!$A$1:$F$18</definedName>
    <definedName name="_xlnm.Print_Area" localSheetId="3">附表4!$A$1:$G$21</definedName>
  </definedNames>
  <calcPr calcId="162913"/>
</workbook>
</file>

<file path=xl/calcChain.xml><?xml version="1.0" encoding="utf-8"?>
<calcChain xmlns="http://schemas.openxmlformats.org/spreadsheetml/2006/main">
  <c r="G16" i="22" l="1"/>
  <c r="F16" i="22"/>
  <c r="D16" i="22"/>
  <c r="C16" i="22"/>
  <c r="E17" i="7"/>
  <c r="F17" i="7" s="1"/>
  <c r="C17" i="7"/>
  <c r="D13" i="7" s="1"/>
  <c r="F16" i="7"/>
  <c r="D16" i="7"/>
  <c r="F14" i="7"/>
  <c r="D14" i="7"/>
  <c r="F13" i="7"/>
  <c r="F11" i="7"/>
  <c r="D11" i="7"/>
  <c r="F10" i="7"/>
  <c r="D10" i="7"/>
  <c r="F8" i="7"/>
  <c r="D8" i="7"/>
  <c r="F7" i="7"/>
  <c r="E10" i="21"/>
  <c r="F7" i="21" s="1"/>
  <c r="C10" i="21"/>
  <c r="D10" i="21" s="1"/>
  <c r="H9" i="21"/>
  <c r="G9" i="21"/>
  <c r="F9" i="21"/>
  <c r="D9" i="21"/>
  <c r="G8" i="21"/>
  <c r="H8" i="21" s="1"/>
  <c r="D8" i="21"/>
  <c r="G7" i="21"/>
  <c r="H7" i="21" s="1"/>
  <c r="D7" i="21"/>
  <c r="G6" i="21"/>
  <c r="H6" i="21" s="1"/>
  <c r="D6" i="21"/>
  <c r="E10" i="8"/>
  <c r="C10" i="8"/>
  <c r="G10" i="8" s="1"/>
  <c r="G9" i="8"/>
  <c r="H9" i="8" s="1"/>
  <c r="G8" i="8"/>
  <c r="H8" i="8" s="1"/>
  <c r="G7" i="8"/>
  <c r="H7" i="8" s="1"/>
  <c r="F7" i="8"/>
  <c r="D7" i="8"/>
  <c r="G6" i="8"/>
  <c r="H6" i="8" s="1"/>
  <c r="D17" i="7" l="1"/>
  <c r="D6" i="7"/>
  <c r="D9" i="7"/>
  <c r="D12" i="7"/>
  <c r="D15" i="7"/>
  <c r="F6" i="7"/>
  <c r="F9" i="7"/>
  <c r="F12" i="7"/>
  <c r="F15" i="7"/>
  <c r="D7" i="7"/>
  <c r="F6" i="21"/>
  <c r="F10" i="21"/>
  <c r="G10" i="21"/>
  <c r="F8" i="21"/>
  <c r="H10" i="21"/>
  <c r="H10" i="8"/>
  <c r="F6" i="8"/>
  <c r="F9" i="8"/>
  <c r="F10" i="8"/>
  <c r="D10" i="8"/>
  <c r="D6" i="8"/>
  <c r="D9" i="8"/>
  <c r="D8" i="8"/>
  <c r="F8" i="8"/>
</calcChain>
</file>

<file path=xl/sharedStrings.xml><?xml version="1.0" encoding="utf-8"?>
<sst xmlns="http://schemas.openxmlformats.org/spreadsheetml/2006/main" count="90" uniqueCount="66">
  <si>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</si>
  <si>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</si>
  <si>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</si>
  <si>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</si>
  <si>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</si>
  <si>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</si>
  <si>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</si>
  <si>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</si>
  <si>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</si>
  <si>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</si>
  <si>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</si>
  <si>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</si>
  <si>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</si>
  <si>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</si>
  <si>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</si>
  <si>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</si>
  <si>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</si>
  <si>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</si>
  <si>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</si>
  <si>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</si>
  <si>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</si>
  <si>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</si>
  <si>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</si>
  <si>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</si>
  <si>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</si>
  <si>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</si>
  <si>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其他</t>
    </r>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</si>
  <si>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</si>
  <si>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</si>
  <si>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</si>
  <si>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</si>
  <si>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</si>
  <si>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</si>
  <si>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</si>
  <si>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</si>
  <si>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</si>
  <si>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t>部門別</t>
    <phoneticPr fontId="1" type="noConversion"/>
  </si>
  <si>
    <t>合      計</t>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</si>
  <si>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</si>
  <si>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</si>
  <si>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t>109.3.31</t>
    <phoneticPr fontId="1" type="noConversion"/>
  </si>
  <si>
    <t>非銀行之私人部門</t>
    <phoneticPr fontId="1" type="noConversion"/>
  </si>
  <si>
    <r>
      <rPr>
        <sz val="14"/>
        <rFont val="標楷體"/>
        <family val="4"/>
        <charset val="136"/>
      </rPr>
      <t>單位：千美元</t>
    </r>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</si>
  <si>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</si>
  <si>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</si>
  <si>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t xml:space="preserve">        2.</t>
    </r>
    <r>
      <rPr>
        <sz val="12"/>
        <rFont val="標楷體"/>
        <family val="4"/>
        <charset val="136"/>
      </rPr>
      <t>「最終風險淨額」係指將外國債權依最終債務人及保證人國別重新歸類後之國家別債權金額。</t>
    </r>
    <phoneticPr fontId="1" type="noConversion"/>
  </si>
  <si>
    <r>
      <rPr>
        <sz val="14"/>
        <rFont val="標楷體"/>
        <family val="4"/>
        <charset val="136"/>
      </rPr>
      <t>美國</t>
    </r>
    <r>
      <rPr>
        <sz val="14"/>
        <rFont val="Times New Roman"/>
        <family val="1"/>
      </rPr>
      <t>(UNITED STATES)</t>
    </r>
    <phoneticPr fontId="1" type="noConversion"/>
  </si>
  <si>
    <r>
      <rPr>
        <sz val="14"/>
        <rFont val="標楷體"/>
        <family val="4"/>
        <charset val="136"/>
      </rPr>
      <t>中國大陸</t>
    </r>
    <r>
      <rPr>
        <sz val="14"/>
        <rFont val="Times New Roman"/>
        <family val="1"/>
      </rPr>
      <t>(MAINLAND CHINA)</t>
    </r>
    <phoneticPr fontId="1" type="noConversion"/>
  </si>
  <si>
    <r>
      <rPr>
        <sz val="14"/>
        <rFont val="標楷體"/>
        <family val="4"/>
        <charset val="136"/>
      </rPr>
      <t>盧森堡</t>
    </r>
    <r>
      <rPr>
        <sz val="14"/>
        <rFont val="Times New Roman"/>
        <family val="1"/>
      </rPr>
      <t>(LUXEMBOURG)</t>
    </r>
    <phoneticPr fontId="1" type="noConversion"/>
  </si>
  <si>
    <r>
      <rPr>
        <sz val="14"/>
        <rFont val="標楷體"/>
        <family val="4"/>
        <charset val="136"/>
      </rPr>
      <t>日本</t>
    </r>
    <r>
      <rPr>
        <sz val="14"/>
        <rFont val="Times New Roman"/>
        <family val="1"/>
      </rPr>
      <t>(JAPAN)</t>
    </r>
    <phoneticPr fontId="1" type="noConversion"/>
  </si>
  <si>
    <r>
      <rPr>
        <sz val="14"/>
        <rFont val="標楷體"/>
        <family val="4"/>
        <charset val="136"/>
      </rPr>
      <t>澳大利亞</t>
    </r>
    <r>
      <rPr>
        <sz val="14"/>
        <rFont val="Times New Roman"/>
        <family val="1"/>
      </rPr>
      <t>(AUSTRALIA)</t>
    </r>
    <phoneticPr fontId="1" type="noConversion"/>
  </si>
  <si>
    <r>
      <rPr>
        <sz val="14"/>
        <rFont val="標楷體"/>
        <family val="4"/>
        <charset val="136"/>
      </rPr>
      <t>開曼群島</t>
    </r>
    <r>
      <rPr>
        <sz val="14"/>
        <rFont val="Times New Roman"/>
        <family val="1"/>
      </rPr>
      <t>(CAYMAN ISLANDS)</t>
    </r>
    <phoneticPr fontId="1" type="noConversion"/>
  </si>
  <si>
    <r>
      <rPr>
        <sz val="14"/>
        <rFont val="標楷體"/>
        <family val="4"/>
        <charset val="136"/>
      </rPr>
      <t>英國</t>
    </r>
    <r>
      <rPr>
        <sz val="14"/>
        <rFont val="Times New Roman"/>
        <family val="1"/>
      </rPr>
      <t>(UNITED KINGDOM)</t>
    </r>
    <phoneticPr fontId="1" type="noConversion"/>
  </si>
  <si>
    <r>
      <rPr>
        <sz val="14"/>
        <rFont val="標楷體"/>
        <family val="4"/>
        <charset val="136"/>
      </rPr>
      <t>新加坡</t>
    </r>
    <r>
      <rPr>
        <sz val="14"/>
        <rFont val="Times New Roman"/>
        <family val="1"/>
      </rPr>
      <t>(SINGAPORE)</t>
    </r>
    <phoneticPr fontId="1" type="noConversion"/>
  </si>
  <si>
    <r>
      <rPr>
        <sz val="14"/>
        <rFont val="標楷體"/>
        <family val="4"/>
        <charset val="136"/>
      </rPr>
      <t>英屬西印度群島</t>
    </r>
    <r>
      <rPr>
        <sz val="14"/>
        <rFont val="Times New Roman"/>
        <family val="1"/>
      </rPr>
      <t>(WEST INDIES UK)</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</si>
  <si>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</si>
  <si>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</si>
  <si>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</si>
  <si>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</si>
  <si>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rPr>
        <sz val="14"/>
        <rFont val="標楷體"/>
        <family val="4"/>
        <charset val="136"/>
      </rPr>
      <t>香港</t>
    </r>
    <r>
      <rPr>
        <sz val="14"/>
        <rFont val="Times New Roman"/>
        <family val="1"/>
      </rPr>
      <t>(HONG KONG SAR)</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</si>
  <si>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</si>
  <si>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t>109.6.30</t>
    <phoneticPr fontId="1" type="noConversion"/>
  </si>
  <si>
    <r>
      <t>基準日：</t>
    </r>
    <r>
      <rPr>
        <sz val="14"/>
        <rFont val="Times New Roman"/>
        <family val="1"/>
      </rPr>
      <t>109.6.30</t>
    </r>
    <phoneticPr fontId="1" type="noConversion"/>
  </si>
  <si>
    <t>債 務 國 名 稱</t>
  </si>
  <si>
    <t>排序</t>
    <phoneticPr fontId="1" type="noConversion"/>
  </si>
  <si>
    <t>合             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</si>
</sst>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0%"/>
    <numFmt numFmtId="179" formatCode="0.0000%"/>
  </numFmts>
  <fonts count="13">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2"/>
      <color rgb="FFFF0000"/>
      <name val="標楷體"/>
      <family val="4"/>
      <charset val="136"/>
    </font>
    <font>
      <sz val="11"/>
      <name val="Times New Roman"/>
      <family val="1"/>
    </font>
    <font>
      <sz val="12"/>
      <color rgb="FFFF0000"/>
      <name val="Times New Roman"/>
      <family val="1"/>
    </font>
  </fonts>
  <fills count="3">
    <fill>
      <patternFill patternType="none"/>
    </fill>
    <fill>
      <patternFill patternType="gray125"/>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0" fontId="9" fillId="0" borderId="0" xfId="0" applyFont="1">
      <alignment vertical="center"/>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9" fillId="0" borderId="0" xfId="0" applyFont="1" applyAlignment="1">
      <alignment vertical="center"/>
    </xf>
    <xf numFmtId="177" fontId="7" fillId="0" borderId="10"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7" fontId="7"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4"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3" fillId="0" borderId="0" xfId="0" applyFont="1" applyAlignment="1">
      <alignment vertical="center"/>
    </xf>
    <xf numFmtId="0" fontId="9" fillId="0" borderId="0" xfId="0" applyFont="1" applyAlignment="1">
      <alignment horizontal="left" vertical="center"/>
    </xf>
    <xf numFmtId="0" fontId="0" fillId="0" borderId="0" xfId="0" applyAlignment="1">
      <alignment vertical="center"/>
    </xf>
    <xf numFmtId="178" fontId="3" fillId="0" borderId="0" xfId="1" applyNumberFormat="1" applyFont="1">
      <alignment vertical="center"/>
    </xf>
    <xf numFmtId="178" fontId="3" fillId="0" borderId="0" xfId="1" applyNumberFormat="1" applyFont="1" applyAlignment="1">
      <alignment vertical="center"/>
    </xf>
    <xf numFmtId="179" fontId="3" fillId="0" borderId="0" xfId="1" applyNumberFormat="1" applyFont="1">
      <alignment vertical="center"/>
    </xf>
    <xf numFmtId="0" fontId="2" fillId="0" borderId="6" xfId="0" applyFont="1" applyBorder="1" applyAlignment="1">
      <alignment horizontal="center" vertical="center" wrapText="1"/>
    </xf>
    <xf numFmtId="176" fontId="7" fillId="0" borderId="8"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9" fillId="0" borderId="0" xfId="0" applyFont="1" applyFill="1" applyAlignment="1">
      <alignment vertical="center" wrapText="1"/>
    </xf>
    <xf numFmtId="0" fontId="7" fillId="0" borderId="0" xfId="0" applyFont="1" applyFill="1" applyAlignment="1">
      <alignment horizontal="right" vertical="center" wrapText="1"/>
    </xf>
    <xf numFmtId="0" fontId="7" fillId="0" borderId="1" xfId="0" applyFont="1" applyBorder="1" applyAlignment="1">
      <alignment horizontal="center" vertical="center" wrapText="1"/>
    </xf>
    <xf numFmtId="0" fontId="11" fillId="0" borderId="0" xfId="0" applyFont="1" applyAlignment="1">
      <alignment vertical="center" wrapText="1"/>
    </xf>
    <xf numFmtId="0" fontId="7" fillId="0" borderId="1" xfId="0" applyFont="1" applyBorder="1" applyAlignment="1">
      <alignment vertical="center" wrapText="1"/>
    </xf>
    <xf numFmtId="0" fontId="7" fillId="0" borderId="1" xfId="0" applyNumberFormat="1" applyFont="1" applyBorder="1" applyAlignment="1">
      <alignment horizontal="center" vertical="center" wrapText="1"/>
    </xf>
    <xf numFmtId="177" fontId="7" fillId="0" borderId="1" xfId="0" applyNumberFormat="1" applyFont="1" applyBorder="1" applyAlignment="1">
      <alignment vertical="center" wrapText="1"/>
    </xf>
    <xf numFmtId="0" fontId="9" fillId="2" borderId="0" xfId="0" applyFont="1" applyFill="1" applyAlignment="1">
      <alignment vertical="center" wrapText="1"/>
    </xf>
    <xf numFmtId="177" fontId="9" fillId="0" borderId="0" xfId="0" applyNumberFormat="1" applyFont="1" applyAlignment="1">
      <alignment vertical="center" wrapText="1"/>
    </xf>
    <xf numFmtId="0" fontId="12" fillId="2" borderId="0" xfId="0" applyFont="1" applyFill="1">
      <alignment vertical="center"/>
    </xf>
    <xf numFmtId="10" fontId="9" fillId="0" borderId="0" xfId="1" applyNumberFormat="1" applyFont="1" applyAlignment="1">
      <alignment vertical="center" wrapText="1"/>
    </xf>
    <xf numFmtId="0" fontId="7" fillId="0" borderId="8" xfId="0" applyFont="1" applyBorder="1" applyAlignment="1">
      <alignment horizontal="right" vertical="center" wrapText="1"/>
    </xf>
    <xf numFmtId="0" fontId="7" fillId="0" borderId="1" xfId="0" applyNumberFormat="1" applyFont="1" applyFill="1" applyBorder="1" applyAlignment="1">
      <alignment horizontal="center" vertical="center" wrapText="1"/>
    </xf>
    <xf numFmtId="0" fontId="5" fillId="0" borderId="0" xfId="0" applyFont="1" applyBorder="1" applyAlignment="1">
      <alignment vertical="center"/>
    </xf>
    <xf numFmtId="0" fontId="10"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178" fontId="3" fillId="0" borderId="0" xfId="1" applyNumberFormat="1" applyFont="1" applyFill="1" applyAlignment="1">
      <alignment vertical="center"/>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wrapText="1" indent="3"/>
    </xf>
    <xf numFmtId="0" fontId="9" fillId="0" borderId="11" xfId="0" applyFont="1" applyBorder="1" applyAlignment="1">
      <alignment horizontal="left" vertical="top"/>
    </xf>
    <xf numFmtId="0" fontId="9" fillId="0" borderId="11" xfId="0" applyFont="1" applyBorder="1" applyAlignment="1">
      <alignment vertical="center"/>
    </xf>
    <xf numFmtId="0" fontId="9" fillId="0" borderId="0" xfId="0" applyFont="1" applyBorder="1" applyAlignment="1">
      <alignment horizontal="left" vertical="top"/>
    </xf>
    <xf numFmtId="0" fontId="9" fillId="0" borderId="0" xfId="0" applyFont="1" applyAlignment="1">
      <alignment vertical="center"/>
    </xf>
  </cellXfs>
  <cellStyles count="2">
    <cellStyle name="一般" xfId="0" builtinId="0"/>
    <cellStyle name="百分比" xfId="1" builtinId="5"/>
  </cellStyles>
  <dxfs count="0"/>
  <tableStyles count="0" defaultTableStyle="TableStyleMedium2" defaultPivotStyle="PivotStyleLight16"/>
  <colors>
    <mruColors>
      <color rgb="FFC96009"/>
      <color rgb="FF5AFC69"/>
      <color rgb="FFF3F062"/>
      <color rgb="FF89CC86"/>
      <color rgb="FFF35B5B"/>
      <color rgb="FFFF7171"/>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7222222222222221E-2"/>
          <c:y val="6.3504514765842943E-2"/>
          <c:w val="0.95277777777777772"/>
          <c:h val="0.71348619158454252"/>
        </c:manualLayout>
      </c:layout>
      <c:pie3DChart>
        <c:varyColors val="1"/>
        <c:dLbls>
          <c:showLegendKey val="0"/>
          <c:showVal val="0"/>
          <c:showCatName val="0"/>
          <c:showSerName val="0"/>
          <c:showPercent val="0"/>
          <c:showBubbleSize val="0"/>
          <c:showLeaderLines val="0"/>
        </c:dLbls>
      </c:pie3DChart>
    </c:plotArea>
    <c:legend>
      <c:legendPos val="b"/>
      <c:layout>
        <c:manualLayout>
          <c:xMode val="edge"/>
          <c:yMode val="edge"/>
          <c:x val="6.1388888888888875E-2"/>
          <c:y val="0.80013888888888884"/>
          <c:w val="0.91333333333333333"/>
          <c:h val="0.17208333333333334"/>
        </c:manualLayout>
      </c:layout>
      <c:overlay val="0"/>
      <c:txPr>
        <a:bodyPr/>
        <a:lstStyle/>
        <a:p>
          <a:pPr rtl="0">
            <a:defRPr sz="1100">
              <a:latin typeface="標楷體" panose="03000509000000000000" pitchFamily="65" charset="-120"/>
              <a:ea typeface="標楷體" panose="03000509000000000000" pitchFamily="65" charset="-120"/>
            </a:defRPr>
          </a:pPr>
          <a:endParaRPr lang="zh-TW"/>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9525</xdr:colOff>
      <xdr:row>8</xdr:row>
      <xdr:rowOff>28575</xdr:rowOff>
    </xdr:from>
    <xdr:to>
      <xdr:col>22</xdr:col>
      <xdr:colOff>466725</xdr:colOff>
      <xdr:row>16</xdr:row>
      <xdr:rowOff>9525</xdr:rowOff>
    </xdr:to>
    <xdr:graphicFrame macro="">
      <xdr:nvGraphicFramePr>
        <xdr:cNvPr id="4" name="圖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tabSelected="1" zoomScaleNormal="100" workbookViewId="0">
      <selection activeCell="C16" sqref="C16"/>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0" width="9" style="1"/>
    <col min="11" max="11" width="9.5" style="1" bestFit="1" customWidth="1"/>
    <col min="12" max="16384" width="9" style="1"/>
  </cols>
  <sheetData>
    <row r="1" spans="1:11" ht="39" customHeight="1">
      <c r="A1" s="70" t="s">
        <v>18</v>
      </c>
      <c r="B1" s="70"/>
      <c r="C1" s="70"/>
      <c r="D1" s="70"/>
      <c r="E1" s="70"/>
      <c r="F1" s="70"/>
      <c r="G1" s="70"/>
      <c r="H1" s="70"/>
      <c r="I1" s="3"/>
    </row>
    <row r="2" spans="1:11" ht="24" customHeight="1">
      <c r="A2" s="71"/>
      <c r="B2" s="71"/>
      <c r="C2" s="71"/>
      <c r="D2" s="71"/>
      <c r="E2" s="71"/>
      <c r="F2" s="71"/>
      <c r="G2" s="71"/>
      <c r="H2" s="71"/>
      <c r="I2" s="4"/>
    </row>
    <row r="3" spans="1:11" ht="24" customHeight="1">
      <c r="A3" s="69" t="s">
        <v>16</v>
      </c>
      <c r="B3" s="69"/>
      <c r="C3" s="69"/>
      <c r="D3" s="69"/>
      <c r="E3" s="69"/>
      <c r="F3" s="69"/>
      <c r="G3" s="69"/>
      <c r="H3" s="69"/>
      <c r="I3" s="5"/>
    </row>
    <row r="4" spans="1:11" ht="27" customHeight="1">
      <c r="A4" s="72" t="s">
        <v>22</v>
      </c>
      <c r="B4" s="73"/>
      <c r="C4" s="76" t="s">
        <v>61</v>
      </c>
      <c r="D4" s="77"/>
      <c r="E4" s="76" t="s">
        <v>40</v>
      </c>
      <c r="F4" s="77"/>
      <c r="G4" s="66" t="s">
        <v>1</v>
      </c>
      <c r="H4" s="67"/>
      <c r="I4" s="6"/>
    </row>
    <row r="5" spans="1:11" ht="27" customHeight="1">
      <c r="A5" s="74"/>
      <c r="B5" s="75"/>
      <c r="C5" s="37" t="s">
        <v>2</v>
      </c>
      <c r="D5" s="35" t="s">
        <v>15</v>
      </c>
      <c r="E5" s="37" t="s">
        <v>2</v>
      </c>
      <c r="F5" s="35" t="s">
        <v>15</v>
      </c>
      <c r="G5" s="17" t="s">
        <v>2</v>
      </c>
      <c r="H5" s="33" t="s">
        <v>23</v>
      </c>
    </row>
    <row r="6" spans="1:11" ht="42" customHeight="1">
      <c r="A6" s="60" t="s">
        <v>24</v>
      </c>
      <c r="B6" s="61"/>
      <c r="C6" s="16">
        <v>133777690</v>
      </c>
      <c r="D6" s="11">
        <f>IF(C6=0,"_",IF(C$10=0,"_ ",ROUND(C6/C$10*100,2)))</f>
        <v>29.35</v>
      </c>
      <c r="E6" s="16">
        <v>130726354</v>
      </c>
      <c r="F6" s="11">
        <f>IF(E6=0,"_",IF(E$10=0,"_ ",ROUND(E6/E$10*100,2)))</f>
        <v>29.81</v>
      </c>
      <c r="G6" s="13">
        <f>C6-E6</f>
        <v>3051336</v>
      </c>
      <c r="H6" s="26">
        <f>IF(E6=0,"_",ROUND(G6/E6*100,2))</f>
        <v>2.33</v>
      </c>
      <c r="K6" s="32"/>
    </row>
    <row r="7" spans="1:11" ht="42" customHeight="1">
      <c r="A7" s="62" t="s">
        <v>25</v>
      </c>
      <c r="B7" s="63"/>
      <c r="C7" s="10">
        <v>38820862</v>
      </c>
      <c r="D7" s="11">
        <f t="shared" ref="D7:D9" si="0">IF(C7=0,"_",IF(C$10=0,"_ ",ROUND(C7/C$10*100,2)))</f>
        <v>8.52</v>
      </c>
      <c r="E7" s="10">
        <v>38492937</v>
      </c>
      <c r="F7" s="11">
        <f t="shared" ref="F7:F9" si="1">IF(E7=0,"_",IF(E$10=0,"_ ",ROUND(E7/E$10*100,2)))</f>
        <v>8.7799999999999994</v>
      </c>
      <c r="G7" s="10">
        <f t="shared" ref="G7:G9" si="2">C7-E7</f>
        <v>327925</v>
      </c>
      <c r="H7" s="18">
        <f t="shared" ref="H7:H9" si="3">IF(E7=0,"_",ROUND(G7/E7*100,2))</f>
        <v>0.85</v>
      </c>
      <c r="K7" s="32"/>
    </row>
    <row r="8" spans="1:11" ht="42" customHeight="1">
      <c r="A8" s="62" t="s">
        <v>41</v>
      </c>
      <c r="B8" s="63"/>
      <c r="C8" s="10">
        <v>283133509</v>
      </c>
      <c r="D8" s="11">
        <f t="shared" si="0"/>
        <v>62.12</v>
      </c>
      <c r="E8" s="10">
        <v>269250694</v>
      </c>
      <c r="F8" s="11">
        <f t="shared" si="1"/>
        <v>61.4</v>
      </c>
      <c r="G8" s="10">
        <f t="shared" si="2"/>
        <v>13882815</v>
      </c>
      <c r="H8" s="18">
        <f t="shared" si="3"/>
        <v>5.16</v>
      </c>
      <c r="K8" s="32"/>
    </row>
    <row r="9" spans="1:11" ht="42" customHeight="1">
      <c r="A9" s="64" t="s">
        <v>26</v>
      </c>
      <c r="B9" s="65"/>
      <c r="C9" s="20">
        <v>32334</v>
      </c>
      <c r="D9" s="11">
        <f t="shared" si="0"/>
        <v>0.01</v>
      </c>
      <c r="E9" s="20">
        <v>33035</v>
      </c>
      <c r="F9" s="11">
        <f t="shared" si="1"/>
        <v>0.01</v>
      </c>
      <c r="G9" s="10">
        <f t="shared" si="2"/>
        <v>-701</v>
      </c>
      <c r="H9" s="52">
        <f t="shared" si="3"/>
        <v>-2.12</v>
      </c>
      <c r="K9" s="32"/>
    </row>
    <row r="10" spans="1:11" ht="42" customHeight="1">
      <c r="A10" s="66" t="s">
        <v>27</v>
      </c>
      <c r="B10" s="67"/>
      <c r="C10" s="14">
        <f>SUM(C6:C9)</f>
        <v>455764395</v>
      </c>
      <c r="D10" s="15">
        <f>IF(C10=0,"_",IF(C$10=0,"_ ",ROUND(C10/C$10*100,2)))</f>
        <v>100</v>
      </c>
      <c r="E10" s="14">
        <f>SUM(E6:E9)</f>
        <v>438503020</v>
      </c>
      <c r="F10" s="15">
        <f>IF(E10=0,"_",IF(E$10=0,"_ ",ROUND(E10/E$10*100,2)))</f>
        <v>100</v>
      </c>
      <c r="G10" s="14">
        <f>C10-E10</f>
        <v>17261375</v>
      </c>
      <c r="H10" s="8">
        <f>IF(E10=0,"_",ROUND(G10/E10*100,2))</f>
        <v>3.94</v>
      </c>
    </row>
    <row r="11" spans="1:11" s="9" customFormat="1" ht="18" customHeight="1">
      <c r="A11" s="68" t="s">
        <v>19</v>
      </c>
      <c r="B11" s="68"/>
      <c r="C11" s="68"/>
      <c r="D11" s="68"/>
      <c r="E11" s="68"/>
      <c r="F11" s="68"/>
      <c r="G11" s="68"/>
      <c r="H11" s="68"/>
      <c r="I11" s="29"/>
    </row>
    <row r="12" spans="1:11">
      <c r="A12" s="59" t="s">
        <v>38</v>
      </c>
      <c r="B12" s="59"/>
      <c r="C12" s="59"/>
      <c r="D12" s="59"/>
      <c r="E12" s="59"/>
      <c r="F12" s="59"/>
      <c r="G12" s="59"/>
      <c r="H12" s="59"/>
    </row>
    <row r="13" spans="1:11">
      <c r="A13" s="59" t="s">
        <v>39</v>
      </c>
      <c r="B13" s="59"/>
      <c r="C13" s="59"/>
      <c r="D13" s="59"/>
      <c r="E13" s="59"/>
      <c r="F13" s="59"/>
      <c r="G13" s="59"/>
      <c r="H13" s="59"/>
    </row>
  </sheetData>
  <mergeCells count="15">
    <mergeCell ref="A3:H3"/>
    <mergeCell ref="A1:H1"/>
    <mergeCell ref="A2:H2"/>
    <mergeCell ref="A4:B5"/>
    <mergeCell ref="C4:D4"/>
    <mergeCell ref="E4:F4"/>
    <mergeCell ref="G4:H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D15" sqref="D15"/>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6384" width="9" style="1"/>
  </cols>
  <sheetData>
    <row r="1" spans="1:14" ht="39" customHeight="1">
      <c r="A1" s="70" t="s">
        <v>20</v>
      </c>
      <c r="B1" s="70"/>
      <c r="C1" s="70"/>
      <c r="D1" s="70"/>
      <c r="E1" s="70"/>
      <c r="F1" s="70"/>
      <c r="G1" s="70"/>
      <c r="H1" s="70"/>
    </row>
    <row r="2" spans="1:14" ht="24" customHeight="1">
      <c r="A2" s="78"/>
      <c r="B2" s="78"/>
      <c r="C2" s="78"/>
      <c r="D2" s="78"/>
      <c r="E2" s="78"/>
      <c r="F2" s="78"/>
      <c r="G2" s="78"/>
      <c r="H2" s="78"/>
    </row>
    <row r="3" spans="1:14" ht="24" customHeight="1">
      <c r="G3" s="2"/>
      <c r="H3" s="2" t="s">
        <v>16</v>
      </c>
    </row>
    <row r="4" spans="1:14" ht="27" customHeight="1">
      <c r="A4" s="72" t="s">
        <v>36</v>
      </c>
      <c r="B4" s="73"/>
      <c r="C4" s="76" t="s">
        <v>61</v>
      </c>
      <c r="D4" s="77"/>
      <c r="E4" s="76" t="s">
        <v>40</v>
      </c>
      <c r="F4" s="77"/>
      <c r="G4" s="66" t="s">
        <v>1</v>
      </c>
      <c r="H4" s="67"/>
    </row>
    <row r="5" spans="1:14" ht="27" customHeight="1">
      <c r="A5" s="74"/>
      <c r="B5" s="75"/>
      <c r="C5" s="37" t="s">
        <v>2</v>
      </c>
      <c r="D5" s="35" t="s">
        <v>15</v>
      </c>
      <c r="E5" s="37" t="s">
        <v>2</v>
      </c>
      <c r="F5" s="35" t="s">
        <v>15</v>
      </c>
      <c r="G5" s="17" t="s">
        <v>2</v>
      </c>
      <c r="H5" s="33" t="s">
        <v>23</v>
      </c>
    </row>
    <row r="6" spans="1:14" ht="42" customHeight="1">
      <c r="A6" s="60" t="s">
        <v>12</v>
      </c>
      <c r="B6" s="61"/>
      <c r="C6" s="10">
        <v>139565235</v>
      </c>
      <c r="D6" s="11">
        <f>IF(C6=0,"_",IF(C$10=0,"_",ROUND(C6/C$10 * 100,2)))</f>
        <v>31.65</v>
      </c>
      <c r="E6" s="10">
        <v>136806801</v>
      </c>
      <c r="F6" s="11">
        <f>IF(E6=0,"_",IF(E$10=0,"_",ROUND(E6/E$10 * 100,2)))</f>
        <v>32.33</v>
      </c>
      <c r="G6" s="13">
        <f>C6-E6</f>
        <v>2758434</v>
      </c>
      <c r="H6" s="26">
        <f>IF(E6=0,"_",ROUND(G6/E6 * 100,2))</f>
        <v>2.02</v>
      </c>
      <c r="J6" s="55"/>
      <c r="K6" s="56"/>
      <c r="L6" s="56"/>
      <c r="M6" s="56"/>
      <c r="N6" s="30"/>
    </row>
    <row r="7" spans="1:14" ht="42" customHeight="1">
      <c r="A7" s="62" t="s">
        <v>13</v>
      </c>
      <c r="B7" s="63"/>
      <c r="C7" s="10">
        <v>42507480</v>
      </c>
      <c r="D7" s="11">
        <f t="shared" ref="D7:D8" si="0">IF(C7=0,"_",IF(C$10=0,"_",ROUND(C7/C$10 * 100,2)))</f>
        <v>9.64</v>
      </c>
      <c r="E7" s="10">
        <v>42197817</v>
      </c>
      <c r="F7" s="11">
        <f t="shared" ref="F7:F8" si="1">IF(E7=0,"_",IF(E$10=0,"_",ROUND(E7/E$10 * 100,2)))</f>
        <v>9.9700000000000006</v>
      </c>
      <c r="G7" s="10">
        <f t="shared" ref="G7:G10" si="2">C7-E7</f>
        <v>309663</v>
      </c>
      <c r="H7" s="18">
        <f t="shared" ref="H7:H10" si="3">IF(E7=0,"_",ROUND(G7/E7 * 100,2))</f>
        <v>0.73</v>
      </c>
      <c r="N7" s="30"/>
    </row>
    <row r="8" spans="1:14" ht="42" customHeight="1">
      <c r="A8" s="62" t="s">
        <v>14</v>
      </c>
      <c r="B8" s="63"/>
      <c r="C8" s="10">
        <v>258839871</v>
      </c>
      <c r="D8" s="11">
        <f t="shared" si="0"/>
        <v>58.71</v>
      </c>
      <c r="E8" s="10">
        <v>244178572</v>
      </c>
      <c r="F8" s="11">
        <f t="shared" si="1"/>
        <v>57.7</v>
      </c>
      <c r="G8" s="10">
        <f t="shared" si="2"/>
        <v>14661299</v>
      </c>
      <c r="H8" s="18">
        <f t="shared" si="3"/>
        <v>6</v>
      </c>
      <c r="N8" s="30"/>
    </row>
    <row r="9" spans="1:14" ht="42" customHeight="1">
      <c r="A9" s="64" t="s">
        <v>7</v>
      </c>
      <c r="B9" s="65"/>
      <c r="C9" s="10">
        <v>0</v>
      </c>
      <c r="D9" s="11" t="str">
        <f>IF(C9=0,"0.00",IF(C$10=0,"_",ROUND(C9/C$10 * 100,2)))</f>
        <v>0.00</v>
      </c>
      <c r="E9" s="10">
        <v>0</v>
      </c>
      <c r="F9" s="11" t="str">
        <f>IF(E9=0,"0.00",IF(E$10=0,"_",ROUND(E9/E$10 * 100,2)))</f>
        <v>0.00</v>
      </c>
      <c r="G9" s="10">
        <f t="shared" si="2"/>
        <v>0</v>
      </c>
      <c r="H9" s="18" t="str">
        <f>IF(E9=0,"-",ROUND(G9/E9 * 100,2))</f>
        <v>-</v>
      </c>
      <c r="N9" s="30"/>
    </row>
    <row r="10" spans="1:14" ht="42" customHeight="1">
      <c r="A10" s="66" t="s">
        <v>37</v>
      </c>
      <c r="B10" s="67"/>
      <c r="C10" s="14">
        <f>SUM(C6:C9)</f>
        <v>440912586</v>
      </c>
      <c r="D10" s="15">
        <f>IF(C10=0,"_",IF(C$10=0,"_",ROUND(C10/C$10 * 100,2)))</f>
        <v>100</v>
      </c>
      <c r="E10" s="14">
        <f>SUM(E6:E9)</f>
        <v>423183190</v>
      </c>
      <c r="F10" s="15">
        <f>IF(E10=0,"_",IF(E$10=0,"_",ROUND(E10/E$10 * 100,2)))</f>
        <v>100</v>
      </c>
      <c r="G10" s="14">
        <f t="shared" si="2"/>
        <v>17729396</v>
      </c>
      <c r="H10" s="8">
        <f t="shared" si="3"/>
        <v>4.1900000000000004</v>
      </c>
    </row>
    <row r="11" spans="1:14" s="9" customFormat="1" ht="18" customHeight="1">
      <c r="A11" s="68" t="s">
        <v>28</v>
      </c>
      <c r="B11" s="68"/>
      <c r="C11" s="68"/>
      <c r="D11" s="68"/>
      <c r="E11" s="68"/>
      <c r="F11" s="68"/>
      <c r="G11" s="68"/>
      <c r="H11" s="68"/>
      <c r="I11" s="12"/>
    </row>
    <row r="12" spans="1:14" s="9" customFormat="1" ht="18" customHeight="1">
      <c r="A12" s="59" t="s">
        <v>21</v>
      </c>
      <c r="B12" s="59"/>
      <c r="C12" s="59"/>
      <c r="D12" s="59"/>
      <c r="E12" s="59"/>
      <c r="F12" s="59"/>
      <c r="G12" s="59"/>
      <c r="H12" s="59"/>
      <c r="I12" s="28"/>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9:H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
  <sheetViews>
    <sheetView zoomScaleNormal="100" workbookViewId="0">
      <selection activeCell="D23" sqref="D23"/>
    </sheetView>
  </sheetViews>
  <sheetFormatPr defaultColWidth="9" defaultRowHeight="16.5"/>
  <cols>
    <col min="1" max="1" width="5.625" style="1" customWidth="1"/>
    <col min="2" max="2" width="23.625" style="1" customWidth="1"/>
    <col min="3" max="3" width="28.125" style="1" customWidth="1"/>
    <col min="4" max="4" width="13.875" style="1" customWidth="1"/>
    <col min="5" max="5" width="28.25" style="1" customWidth="1"/>
    <col min="6" max="6" width="13.75" style="1" customWidth="1"/>
    <col min="7" max="16384" width="9" style="1"/>
  </cols>
  <sheetData>
    <row r="1" spans="1:12" ht="39" customHeight="1">
      <c r="A1" s="70" t="s">
        <v>17</v>
      </c>
      <c r="B1" s="70"/>
      <c r="C1" s="70"/>
      <c r="D1" s="70"/>
      <c r="E1" s="70"/>
      <c r="F1" s="70"/>
    </row>
    <row r="2" spans="1:12" ht="24" customHeight="1">
      <c r="A2" s="78" t="s">
        <v>62</v>
      </c>
      <c r="B2" s="78"/>
      <c r="C2" s="78"/>
      <c r="D2" s="78"/>
      <c r="E2" s="78"/>
      <c r="F2" s="78"/>
    </row>
    <row r="3" spans="1:12" ht="24" customHeight="1">
      <c r="E3" s="69" t="s">
        <v>16</v>
      </c>
      <c r="F3" s="83"/>
    </row>
    <row r="4" spans="1:12" ht="21" customHeight="1">
      <c r="A4" s="72" t="s">
        <v>0</v>
      </c>
      <c r="B4" s="84"/>
      <c r="C4" s="66" t="s">
        <v>29</v>
      </c>
      <c r="D4" s="82"/>
      <c r="E4" s="66" t="s">
        <v>30</v>
      </c>
      <c r="F4" s="82"/>
    </row>
    <row r="5" spans="1:12" ht="21" customHeight="1">
      <c r="A5" s="74"/>
      <c r="B5" s="85"/>
      <c r="C5" s="17" t="s">
        <v>31</v>
      </c>
      <c r="D5" s="36" t="s">
        <v>32</v>
      </c>
      <c r="E5" s="17" t="s">
        <v>31</v>
      </c>
      <c r="F5" s="36" t="s">
        <v>32</v>
      </c>
    </row>
    <row r="6" spans="1:12" s="27" customFormat="1" ht="30" customHeight="1">
      <c r="A6" s="79" t="s">
        <v>3</v>
      </c>
      <c r="B6" s="21" t="s">
        <v>33</v>
      </c>
      <c r="C6" s="24">
        <v>238627598</v>
      </c>
      <c r="D6" s="18">
        <f>IF(C6=0,"_",IF(C$17=0,"_",ROUND(C6/C$17*100,2)))</f>
        <v>52.36</v>
      </c>
      <c r="E6" s="24">
        <v>231809651</v>
      </c>
      <c r="F6" s="18">
        <f>IF(E6=0,"_",IF(E$17=0,"_",ROUND(E6/E$17*100,2)))+0.01</f>
        <v>52.58</v>
      </c>
      <c r="L6" s="31"/>
    </row>
    <row r="7" spans="1:12" s="27" customFormat="1" ht="30" customHeight="1">
      <c r="A7" s="80"/>
      <c r="B7" s="22" t="s">
        <v>4</v>
      </c>
      <c r="C7" s="19">
        <v>94344437</v>
      </c>
      <c r="D7" s="18">
        <f t="shared" ref="D7:D8" si="0">IF(C7=0,"_",IF(C$17=0,"_",ROUND(C7/C$17*100,2)))</f>
        <v>20.7</v>
      </c>
      <c r="E7" s="19">
        <v>66057337</v>
      </c>
      <c r="F7" s="18">
        <f t="shared" ref="F7:F9" si="1">IF(E7=0,"_",IF(E$17=0,"_",ROUND(E7/E$17*100,2)))</f>
        <v>14.98</v>
      </c>
      <c r="L7" s="31"/>
    </row>
    <row r="8" spans="1:12" s="27" customFormat="1" ht="30" customHeight="1">
      <c r="A8" s="80"/>
      <c r="B8" s="22" t="s">
        <v>5</v>
      </c>
      <c r="C8" s="19">
        <v>119670929</v>
      </c>
      <c r="D8" s="18">
        <f t="shared" si="0"/>
        <v>26.26</v>
      </c>
      <c r="E8" s="19">
        <v>139819259</v>
      </c>
      <c r="F8" s="18">
        <f t="shared" si="1"/>
        <v>31.71</v>
      </c>
      <c r="H8" s="55"/>
      <c r="I8" s="55"/>
      <c r="J8" s="57"/>
      <c r="K8" s="57"/>
      <c r="L8" s="58"/>
    </row>
    <row r="9" spans="1:12" s="27" customFormat="1" ht="30" customHeight="1">
      <c r="A9" s="80"/>
      <c r="B9" s="22" t="s">
        <v>6</v>
      </c>
      <c r="C9" s="19">
        <v>3121431</v>
      </c>
      <c r="D9" s="18">
        <f>IF(C9=0,"_",IF(C$17=0,"_",ROUND(C9/C$17*100,2)))</f>
        <v>0.68</v>
      </c>
      <c r="E9" s="19">
        <v>3226339</v>
      </c>
      <c r="F9" s="18">
        <f t="shared" si="1"/>
        <v>0.73</v>
      </c>
      <c r="L9" s="31"/>
    </row>
    <row r="10" spans="1:12" s="27" customFormat="1" ht="30" customHeight="1">
      <c r="A10" s="81"/>
      <c r="B10" s="22" t="s">
        <v>7</v>
      </c>
      <c r="C10" s="20">
        <v>0</v>
      </c>
      <c r="D10" s="11" t="str">
        <f>IF(C10=0,"0.00",IF(C$17=0,"_",ROUND(C10/C$17 * 100,2)))</f>
        <v>0.00</v>
      </c>
      <c r="E10" s="20">
        <v>0</v>
      </c>
      <c r="F10" s="34" t="str">
        <f>IF(E10=0,"0.00",IF(E$17=0,"_",ROUND(E10/E$17 * 100,2)))</f>
        <v>0.00</v>
      </c>
      <c r="L10" s="31"/>
    </row>
    <row r="11" spans="1:12" s="27" customFormat="1" ht="30" customHeight="1">
      <c r="A11" s="79" t="s">
        <v>34</v>
      </c>
      <c r="B11" s="25" t="s">
        <v>8</v>
      </c>
      <c r="C11" s="24">
        <v>88714312</v>
      </c>
      <c r="D11" s="26">
        <f>IF(C11=0,"_",IF(C$17=0,"_",ROUND(C11/C$17*100,2)))+0.01</f>
        <v>19.470000000000002</v>
      </c>
      <c r="E11" s="24">
        <v>84789777</v>
      </c>
      <c r="F11" s="26">
        <f>IF(E11=0,"_",IF(E$17=0,"_",ROUND(E11/E$17*100,2)))</f>
        <v>19.23</v>
      </c>
      <c r="L11" s="31"/>
    </row>
    <row r="12" spans="1:12" s="27" customFormat="1" ht="30" customHeight="1">
      <c r="A12" s="80"/>
      <c r="B12" s="23" t="s">
        <v>11</v>
      </c>
      <c r="C12" s="19">
        <v>211388768</v>
      </c>
      <c r="D12" s="18">
        <f>IF(C12=0,"_",IF(C$17=0,"_",ROUND(C12/C$17*100,2)))</f>
        <v>46.38</v>
      </c>
      <c r="E12" s="19">
        <v>212423134</v>
      </c>
      <c r="F12" s="18">
        <f>IF(E12=0,"_",IF(E$17=0,"_",ROUND(E12/E$17*100,2)))</f>
        <v>48.18</v>
      </c>
      <c r="L12" s="31"/>
    </row>
    <row r="13" spans="1:12" s="27" customFormat="1" ht="30" customHeight="1">
      <c r="A13" s="80"/>
      <c r="B13" s="23" t="s">
        <v>9</v>
      </c>
      <c r="C13" s="19">
        <v>139116388</v>
      </c>
      <c r="D13" s="18">
        <f t="shared" ref="D13:D15" si="2">IF(C13=0,"_",IF(C$17=0,"_",ROUND(C13/C$17*100,2)))</f>
        <v>30.52</v>
      </c>
      <c r="E13" s="19">
        <v>128209257</v>
      </c>
      <c r="F13" s="18">
        <f t="shared" ref="F13:F15" si="3">IF(E13=0,"_",IF(E$17=0,"_",ROUND(E13/E$17*100,2)))</f>
        <v>29.08</v>
      </c>
      <c r="L13" s="31"/>
    </row>
    <row r="14" spans="1:12" s="27" customFormat="1" ht="30" customHeight="1">
      <c r="A14" s="80"/>
      <c r="B14" s="23" t="s">
        <v>10</v>
      </c>
      <c r="C14" s="19">
        <v>13423496</v>
      </c>
      <c r="D14" s="18">
        <f t="shared" si="2"/>
        <v>2.95</v>
      </c>
      <c r="E14" s="19">
        <v>12264079</v>
      </c>
      <c r="F14" s="18">
        <f t="shared" si="3"/>
        <v>2.78</v>
      </c>
      <c r="L14" s="31"/>
    </row>
    <row r="15" spans="1:12" s="27" customFormat="1" ht="30" customHeight="1">
      <c r="A15" s="80"/>
      <c r="B15" s="23" t="s">
        <v>6</v>
      </c>
      <c r="C15" s="19">
        <v>3121431</v>
      </c>
      <c r="D15" s="18">
        <f t="shared" si="2"/>
        <v>0.68</v>
      </c>
      <c r="E15" s="19">
        <v>3226339</v>
      </c>
      <c r="F15" s="18">
        <f t="shared" si="3"/>
        <v>0.73</v>
      </c>
      <c r="L15" s="31"/>
    </row>
    <row r="16" spans="1:12" s="27" customFormat="1" ht="30" customHeight="1">
      <c r="A16" s="81"/>
      <c r="B16" s="23" t="s">
        <v>7</v>
      </c>
      <c r="C16" s="20">
        <v>0</v>
      </c>
      <c r="D16" s="11" t="str">
        <f>IF(C16=0,"0.00",IF(C$17=0,"_",ROUND(C16/C$17 * 100,2)))</f>
        <v>0.00</v>
      </c>
      <c r="E16" s="19">
        <v>0</v>
      </c>
      <c r="F16" s="34" t="str">
        <f>IF(E16=0,"0.00",IF(E$17=0,"_",ROUND(E16/E$17 * 100,2)))</f>
        <v>0.00</v>
      </c>
      <c r="L16" s="31"/>
    </row>
    <row r="17" spans="1:10" ht="30" customHeight="1">
      <c r="A17" s="66" t="s">
        <v>35</v>
      </c>
      <c r="B17" s="82"/>
      <c r="C17" s="7">
        <f>SUM(C11:C16)</f>
        <v>455764395</v>
      </c>
      <c r="D17" s="8">
        <f>IF(C$17=0,"_",ROUND(C17/C$17*100,2))</f>
        <v>100</v>
      </c>
      <c r="E17" s="7">
        <f>SUM(E11:E16)</f>
        <v>440912586</v>
      </c>
      <c r="F17" s="8">
        <f>IF(E$17=0,"_",ROUND(E17/E$17*100,2))</f>
        <v>100</v>
      </c>
    </row>
    <row r="18" spans="1:10" ht="18" customHeight="1">
      <c r="A18" s="9"/>
    </row>
    <row r="19" spans="1:10">
      <c r="J19" s="54"/>
    </row>
  </sheetData>
  <mergeCells count="9">
    <mergeCell ref="A6:A10"/>
    <mergeCell ref="A11:A16"/>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ignoredErrors>
    <ignoredError sqref="F10" formula="1"/>
    <ignoredError sqref="C17 E17:F17" formulaRange="1"/>
    <ignoredError sqref="D17"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G26" sqref="G26"/>
    </sheetView>
  </sheetViews>
  <sheetFormatPr defaultColWidth="9" defaultRowHeight="15.75"/>
  <cols>
    <col min="1" max="1" width="41.875" style="39" customWidth="1"/>
    <col min="2" max="2" width="8.625" style="39" customWidth="1"/>
    <col min="3" max="4" width="18.625" style="39" customWidth="1"/>
    <col min="5" max="5" width="8.625" style="41" customWidth="1"/>
    <col min="6" max="7" width="18.625" style="41" customWidth="1"/>
    <col min="8" max="12" width="9" style="39"/>
    <col min="13" max="13" width="9.25" style="39" bestFit="1" customWidth="1"/>
    <col min="14" max="14" width="10.875" style="39" bestFit="1" customWidth="1"/>
    <col min="15" max="16384" width="9" style="39"/>
  </cols>
  <sheetData>
    <row r="1" spans="1:14" s="9" customFormat="1" ht="39" customHeight="1">
      <c r="A1" s="86" t="s">
        <v>58</v>
      </c>
      <c r="B1" s="86"/>
      <c r="C1" s="86"/>
      <c r="D1" s="86"/>
      <c r="E1" s="86"/>
      <c r="F1" s="86"/>
      <c r="G1" s="86"/>
      <c r="H1" s="86"/>
      <c r="I1" s="86"/>
      <c r="J1" s="86"/>
      <c r="K1" s="86"/>
    </row>
    <row r="2" spans="1:14" ht="24" customHeight="1">
      <c r="A2" s="87"/>
      <c r="B2" s="87"/>
      <c r="C2" s="87"/>
      <c r="D2" s="87"/>
      <c r="E2" s="87"/>
      <c r="F2" s="87"/>
      <c r="G2" s="87"/>
      <c r="H2" s="38"/>
    </row>
    <row r="3" spans="1:14" ht="24" customHeight="1">
      <c r="D3" s="40"/>
      <c r="G3" s="42" t="s">
        <v>42</v>
      </c>
    </row>
    <row r="4" spans="1:14" ht="21" customHeight="1">
      <c r="A4" s="88" t="s">
        <v>63</v>
      </c>
      <c r="B4" s="76" t="s">
        <v>61</v>
      </c>
      <c r="C4" s="90"/>
      <c r="D4" s="91"/>
      <c r="E4" s="76" t="s">
        <v>40</v>
      </c>
      <c r="F4" s="90"/>
      <c r="G4" s="91"/>
    </row>
    <row r="5" spans="1:14" s="44" customFormat="1" ht="21" customHeight="1">
      <c r="A5" s="89"/>
      <c r="B5" s="17" t="s">
        <v>64</v>
      </c>
      <c r="C5" s="43" t="s">
        <v>43</v>
      </c>
      <c r="D5" s="43" t="s">
        <v>44</v>
      </c>
      <c r="E5" s="17" t="s">
        <v>64</v>
      </c>
      <c r="F5" s="43" t="s">
        <v>43</v>
      </c>
      <c r="G5" s="43" t="s">
        <v>44</v>
      </c>
    </row>
    <row r="6" spans="1:14" s="44" customFormat="1" ht="27.95" customHeight="1">
      <c r="A6" s="45" t="s">
        <v>46</v>
      </c>
      <c r="B6" s="46">
        <v>1</v>
      </c>
      <c r="C6" s="47">
        <v>91904032</v>
      </c>
      <c r="D6" s="47">
        <v>89322128</v>
      </c>
      <c r="E6" s="46">
        <v>1</v>
      </c>
      <c r="F6" s="47">
        <v>84358577</v>
      </c>
      <c r="G6" s="47">
        <v>83895467</v>
      </c>
    </row>
    <row r="7" spans="1:14" ht="27.95" customHeight="1">
      <c r="A7" s="45" t="s">
        <v>47</v>
      </c>
      <c r="B7" s="46">
        <v>2</v>
      </c>
      <c r="C7" s="47">
        <v>47765245</v>
      </c>
      <c r="D7" s="47">
        <v>68298960</v>
      </c>
      <c r="E7" s="46">
        <v>2</v>
      </c>
      <c r="F7" s="47">
        <v>46133971</v>
      </c>
      <c r="G7" s="47">
        <v>66889897</v>
      </c>
      <c r="I7" s="50"/>
      <c r="J7" s="48"/>
      <c r="K7" s="48"/>
      <c r="M7" s="49"/>
      <c r="N7" s="49"/>
    </row>
    <row r="8" spans="1:14" ht="27.95" customHeight="1">
      <c r="A8" s="45" t="s">
        <v>48</v>
      </c>
      <c r="B8" s="46">
        <v>3</v>
      </c>
      <c r="C8" s="47">
        <v>37505626</v>
      </c>
      <c r="D8" s="47">
        <v>36752498</v>
      </c>
      <c r="E8" s="53">
        <v>4</v>
      </c>
      <c r="F8" s="47">
        <v>32022600</v>
      </c>
      <c r="G8" s="47">
        <v>31197814</v>
      </c>
    </row>
    <row r="9" spans="1:14" ht="27.95" customHeight="1">
      <c r="A9" s="45" t="s">
        <v>59</v>
      </c>
      <c r="B9" s="46">
        <v>4</v>
      </c>
      <c r="C9" s="47">
        <v>33671699</v>
      </c>
      <c r="D9" s="47">
        <v>23919009</v>
      </c>
      <c r="E9" s="53">
        <v>3</v>
      </c>
      <c r="F9" s="47">
        <v>37035393</v>
      </c>
      <c r="G9" s="47">
        <v>25254467</v>
      </c>
    </row>
    <row r="10" spans="1:14" ht="27.95" customHeight="1">
      <c r="A10" s="45" t="s">
        <v>49</v>
      </c>
      <c r="B10" s="46">
        <v>5</v>
      </c>
      <c r="C10" s="47">
        <v>29313311</v>
      </c>
      <c r="D10" s="47">
        <v>30124882</v>
      </c>
      <c r="E10" s="46">
        <v>5</v>
      </c>
      <c r="F10" s="47">
        <v>31317002</v>
      </c>
      <c r="G10" s="47">
        <v>33344533</v>
      </c>
    </row>
    <row r="11" spans="1:14" ht="27.95" customHeight="1">
      <c r="A11" s="45" t="s">
        <v>50</v>
      </c>
      <c r="B11" s="46">
        <v>6</v>
      </c>
      <c r="C11" s="47">
        <v>24982910</v>
      </c>
      <c r="D11" s="47">
        <v>21456082</v>
      </c>
      <c r="E11" s="46">
        <v>6</v>
      </c>
      <c r="F11" s="47">
        <v>22636578</v>
      </c>
      <c r="G11" s="47">
        <v>19777066</v>
      </c>
      <c r="J11" s="9"/>
    </row>
    <row r="12" spans="1:14" ht="27.95" customHeight="1">
      <c r="A12" s="45" t="s">
        <v>51</v>
      </c>
      <c r="B12" s="46">
        <v>7</v>
      </c>
      <c r="C12" s="47">
        <v>18925767</v>
      </c>
      <c r="D12" s="47">
        <v>13873402</v>
      </c>
      <c r="E12" s="46">
        <v>7</v>
      </c>
      <c r="F12" s="47">
        <v>18758656</v>
      </c>
      <c r="G12" s="47">
        <v>13500717</v>
      </c>
    </row>
    <row r="13" spans="1:14" ht="27.95" customHeight="1">
      <c r="A13" s="45" t="s">
        <v>52</v>
      </c>
      <c r="B13" s="46">
        <v>8</v>
      </c>
      <c r="C13" s="47">
        <v>18208813</v>
      </c>
      <c r="D13" s="47">
        <v>12851557</v>
      </c>
      <c r="E13" s="46">
        <v>8</v>
      </c>
      <c r="F13" s="47">
        <v>18608939</v>
      </c>
      <c r="G13" s="47">
        <v>12375667</v>
      </c>
    </row>
    <row r="14" spans="1:14" ht="27.95" customHeight="1">
      <c r="A14" s="45" t="s">
        <v>53</v>
      </c>
      <c r="B14" s="46">
        <v>9</v>
      </c>
      <c r="C14" s="47">
        <v>15520288</v>
      </c>
      <c r="D14" s="47">
        <v>9865862</v>
      </c>
      <c r="E14" s="46">
        <v>9</v>
      </c>
      <c r="F14" s="47">
        <v>16243185</v>
      </c>
      <c r="G14" s="47">
        <v>9418087</v>
      </c>
    </row>
    <row r="15" spans="1:14" ht="27.95" customHeight="1">
      <c r="A15" s="45" t="s">
        <v>54</v>
      </c>
      <c r="B15" s="46">
        <v>10</v>
      </c>
      <c r="C15" s="47">
        <v>12388670</v>
      </c>
      <c r="D15" s="47">
        <v>10284781</v>
      </c>
      <c r="E15" s="46">
        <v>10</v>
      </c>
      <c r="F15" s="47">
        <v>12378791</v>
      </c>
      <c r="G15" s="47">
        <v>10033570</v>
      </c>
    </row>
    <row r="16" spans="1:14" ht="27.95" customHeight="1">
      <c r="A16" s="17" t="s">
        <v>65</v>
      </c>
      <c r="B16" s="43"/>
      <c r="C16" s="47">
        <f>SUM(C6:C15)</f>
        <v>330186361</v>
      </c>
      <c r="D16" s="47">
        <f>SUM(D6:D15)</f>
        <v>316749161</v>
      </c>
      <c r="E16" s="43"/>
      <c r="F16" s="47">
        <f>SUM(F6:F15)</f>
        <v>319493692</v>
      </c>
      <c r="G16" s="47">
        <f>SUM(G6:G15)</f>
        <v>305687285</v>
      </c>
    </row>
    <row r="17" spans="1:7" ht="18" customHeight="1">
      <c r="A17" s="93" t="s">
        <v>55</v>
      </c>
      <c r="B17" s="94"/>
      <c r="C17" s="94"/>
      <c r="D17" s="94"/>
      <c r="E17" s="94"/>
      <c r="F17" s="94"/>
      <c r="G17" s="94"/>
    </row>
    <row r="18" spans="1:7" ht="18" customHeight="1">
      <c r="A18" s="95" t="s">
        <v>45</v>
      </c>
      <c r="B18" s="96"/>
      <c r="C18" s="96"/>
      <c r="D18" s="96"/>
      <c r="E18" s="96"/>
      <c r="F18" s="96"/>
      <c r="G18" s="96"/>
    </row>
    <row r="19" spans="1:7" ht="18" customHeight="1">
      <c r="A19" s="59" t="s">
        <v>56</v>
      </c>
      <c r="B19" s="96"/>
      <c r="C19" s="96"/>
      <c r="D19" s="96"/>
      <c r="E19" s="96"/>
      <c r="F19" s="96"/>
      <c r="G19" s="96"/>
    </row>
    <row r="20" spans="1:7" ht="18" customHeight="1">
      <c r="A20" s="59" t="s">
        <v>57</v>
      </c>
      <c r="B20" s="96"/>
      <c r="C20" s="96"/>
      <c r="D20" s="96"/>
      <c r="E20" s="96"/>
      <c r="F20" s="96"/>
      <c r="G20" s="96"/>
    </row>
    <row r="21" spans="1:7" ht="18" customHeight="1">
      <c r="A21" s="59" t="s">
        <v>60</v>
      </c>
      <c r="B21" s="96"/>
      <c r="C21" s="96"/>
      <c r="D21" s="96"/>
      <c r="E21" s="96"/>
      <c r="F21" s="96"/>
      <c r="G21" s="96"/>
    </row>
    <row r="22" spans="1:7">
      <c r="A22" s="92"/>
      <c r="B22" s="92"/>
      <c r="C22" s="92"/>
      <c r="D22" s="92"/>
      <c r="E22" s="92"/>
      <c r="F22" s="92"/>
    </row>
    <row r="23" spans="1:7" ht="19.899999999999999" customHeight="1">
      <c r="A23" s="92"/>
      <c r="B23" s="92"/>
      <c r="C23" s="92"/>
      <c r="D23" s="92"/>
      <c r="E23" s="92"/>
      <c r="F23" s="92"/>
    </row>
    <row r="24" spans="1:7" ht="19.899999999999999" customHeight="1"/>
    <row r="25" spans="1:7" ht="19.899999999999999" customHeight="1"/>
    <row r="26" spans="1:7" ht="19.899999999999999" customHeight="1">
      <c r="C26" s="51"/>
      <c r="D26" s="51"/>
    </row>
    <row r="27" spans="1:7" ht="19.899999999999999" customHeight="1"/>
    <row r="28" spans="1:7" ht="19.899999999999999" customHeight="1"/>
    <row r="29" spans="1:7" ht="19.899999999999999" customHeight="1"/>
    <row r="30" spans="1:7" ht="19.899999999999999" customHeight="1"/>
    <row r="31" spans="1:7" ht="19.899999999999999" customHeight="1"/>
    <row r="32" spans="1:7"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25.15" customHeight="1"/>
    <row r="46" ht="93.6" customHeight="1"/>
  </sheetData>
  <mergeCells count="13">
    <mergeCell ref="A23:F23"/>
    <mergeCell ref="A17:G17"/>
    <mergeCell ref="A18:G18"/>
    <mergeCell ref="A19:G19"/>
    <mergeCell ref="A20:G20"/>
    <mergeCell ref="A21:G21"/>
    <mergeCell ref="A22:F22"/>
    <mergeCell ref="A1:G1"/>
    <mergeCell ref="H1:K1"/>
    <mergeCell ref="A2:G2"/>
    <mergeCell ref="A4:A5"/>
    <mergeCell ref="B4:D4"/>
    <mergeCell ref="E4:G4"/>
  </mergeCells>
  <phoneticPr fontId="1" type="noConversion"/>
  <pageMargins left="0.31496062992125984" right="0.31496062992125984" top="0.55118110236220474" bottom="0.55118110236220474" header="0.31496062992125984" footer="0.31496062992125984"/>
  <pageSetup paperSize="9" orientation="landscape" r:id="rId1"/>
  <rowBreaks count="1" manualBreakCount="1">
    <brk id="22"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CBC</cp:lastModifiedBy>
  <cp:lastPrinted>2020-09-16T05:55:55Z</cp:lastPrinted>
  <dcterms:created xsi:type="dcterms:W3CDTF">2005-01-04T07:49:27Z</dcterms:created>
  <dcterms:modified xsi:type="dcterms:W3CDTF">2020-09-25T01:49:15Z</dcterms:modified>
</cp:coreProperties>
</file>