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8" i="1" l="1"/>
  <c r="P98" i="1"/>
  <c r="P97" i="1"/>
  <c r="O98" i="1"/>
  <c r="M98" i="1"/>
  <c r="M97" i="1"/>
  <c r="L98" i="1"/>
  <c r="J98" i="1"/>
  <c r="J97" i="1"/>
  <c r="I98" i="1"/>
  <c r="G98" i="1" l="1"/>
  <c r="G97" i="1"/>
  <c r="F98" i="1"/>
  <c r="F97" i="1"/>
  <c r="R96" i="1"/>
  <c r="Q96" i="1"/>
  <c r="O96" i="1"/>
  <c r="N96" i="1"/>
  <c r="L96" i="1"/>
  <c r="K96" i="1"/>
  <c r="I96" i="1"/>
  <c r="H96" i="1"/>
  <c r="R94" i="1" l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98" i="1" l="1"/>
  <c r="R88" i="1"/>
  <c r="D98" i="1" l="1"/>
  <c r="R97" i="1"/>
  <c r="L97" i="1"/>
  <c r="I97" i="1"/>
  <c r="E97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D97" i="1"/>
  <c r="O97" i="1"/>
</calcChain>
</file>

<file path=xl/sharedStrings.xml><?xml version="1.0" encoding="utf-8"?>
<sst xmlns="http://schemas.openxmlformats.org/spreadsheetml/2006/main" count="244" uniqueCount="105">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</sst>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2" fillId="0" borderId="21" xfId="0" applyNumberFormat="1" applyFont="1" applyBorder="1" applyAlignment="1">
      <alignment vertical="center"/>
    </xf>
    <xf numFmtId="178" fontId="12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5" fillId="0" borderId="30" xfId="0" applyNumberFormat="1" applyFont="1" applyBorder="1" applyAlignment="1">
      <alignment vertical="center"/>
    </xf>
    <xf numFmtId="177" fontId="13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1"/>
  <sheetViews>
    <sheetView showGridLines="0" tabSelected="1" topLeftCell="A75" zoomScale="118" zoomScaleNormal="118" workbookViewId="0">
      <selection activeCell="J105" sqref="J105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2" t="s">
        <v>2</v>
      </c>
      <c r="E3" s="62"/>
      <c r="F3" s="5" t="s">
        <v>3</v>
      </c>
      <c r="G3" s="62" t="s">
        <v>4</v>
      </c>
      <c r="H3" s="62"/>
      <c r="I3" s="62"/>
      <c r="J3" s="62"/>
      <c r="K3" s="62"/>
      <c r="L3" s="62"/>
      <c r="M3" s="63" t="s">
        <v>5</v>
      </c>
      <c r="N3" s="63"/>
      <c r="O3" s="63"/>
      <c r="P3" s="63"/>
      <c r="Q3" s="63"/>
      <c r="R3" s="63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4" t="s">
        <v>11</v>
      </c>
      <c r="I4" s="64"/>
      <c r="J4" s="12" t="s">
        <v>12</v>
      </c>
      <c r="K4" s="65" t="s">
        <v>11</v>
      </c>
      <c r="L4" s="65"/>
      <c r="M4" s="10" t="s">
        <v>10</v>
      </c>
      <c r="N4" s="66" t="s">
        <v>11</v>
      </c>
      <c r="O4" s="66"/>
      <c r="P4" s="12" t="s">
        <v>12</v>
      </c>
      <c r="Q4" s="67" t="s">
        <v>11</v>
      </c>
      <c r="R4" s="67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6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6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6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6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6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6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6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32"/>
      <c r="C95" s="56"/>
      <c r="D95" s="23"/>
      <c r="E95" s="31"/>
      <c r="F95" s="34"/>
      <c r="G95" s="35"/>
      <c r="H95" s="36"/>
      <c r="I95" s="36"/>
      <c r="J95" s="37"/>
      <c r="K95" s="36"/>
      <c r="L95" s="36"/>
      <c r="M95" s="35"/>
      <c r="N95" s="36"/>
      <c r="O95" s="36"/>
      <c r="P95" s="37"/>
      <c r="Q95" s="36"/>
      <c r="R95" s="39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6.350000000000001" customHeight="1" x14ac:dyDescent="0.25">
      <c r="A96" s="1"/>
      <c r="B96" s="32" t="s">
        <v>101</v>
      </c>
      <c r="C96" s="56"/>
      <c r="D96" s="23">
        <v>0.08</v>
      </c>
      <c r="E96" s="31">
        <v>0.25</v>
      </c>
      <c r="F96" s="34" t="s">
        <v>102</v>
      </c>
      <c r="G96" s="35">
        <v>6544783</v>
      </c>
      <c r="H96" s="36">
        <f>(G96-G94)/G94*100</f>
        <v>-10.822404116939481</v>
      </c>
      <c r="I96" s="36">
        <f>(G96-G80)/G80*100</f>
        <v>-23.638536130787433</v>
      </c>
      <c r="J96" s="37">
        <v>1279987</v>
      </c>
      <c r="K96" s="36">
        <f>(J96-J94)/J94*100</f>
        <v>3.0246078384815309</v>
      </c>
      <c r="L96" s="36">
        <f>(J96-J80)/J80*100</f>
        <v>-12.457553451019846</v>
      </c>
      <c r="M96" s="35">
        <v>5147</v>
      </c>
      <c r="N96" s="36">
        <f>(M96-M94)/M94*100</f>
        <v>-19.008654602675058</v>
      </c>
      <c r="O96" s="36">
        <f>(M96-M80)/M80*100</f>
        <v>-45.798230834035387</v>
      </c>
      <c r="P96" s="37">
        <v>3160</v>
      </c>
      <c r="Q96" s="36">
        <f>(P96-P94)/P94*100</f>
        <v>-36.097067745197172</v>
      </c>
      <c r="R96" s="39">
        <f>(P96-P80)/P80*100</f>
        <v>-44.91894718493986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68" t="s">
        <v>103</v>
      </c>
      <c r="C97" s="68"/>
      <c r="D97" s="23">
        <f>M97/G97*100</f>
        <v>9.7912833123082604E-2</v>
      </c>
      <c r="E97" s="31">
        <f>P97/J97*100</f>
        <v>0.31933278557843003</v>
      </c>
      <c r="F97" s="25">
        <f>17+20+22+20+20+21+23</f>
        <v>143</v>
      </c>
      <c r="G97" s="35">
        <f>G88+G89+G90+G92+G93+G94+G96</f>
        <v>43916613</v>
      </c>
      <c r="H97" s="54"/>
      <c r="I97" s="36">
        <f>(G97-G98)/G98*100</f>
        <v>-11.141746057313988</v>
      </c>
      <c r="J97" s="37">
        <f>J88+J89+J90+J92+J93+J94+J96</f>
        <v>8089993</v>
      </c>
      <c r="K97" s="54"/>
      <c r="L97" s="36">
        <f>(J97-J98)/J98*100</f>
        <v>-7.8217053751272445</v>
      </c>
      <c r="M97" s="35">
        <f>M88+M89+M90+M92+M93+M94+M96</f>
        <v>43000</v>
      </c>
      <c r="N97" s="54"/>
      <c r="O97" s="36">
        <f>(M97-M98)/M98*100</f>
        <v>-26.929155267048451</v>
      </c>
      <c r="P97" s="37">
        <f>P88+P89+P90+P92+P93+P94+P96</f>
        <v>25834</v>
      </c>
      <c r="Q97" s="54"/>
      <c r="R97" s="39">
        <f>(P97-P98)/P98*100</f>
        <v>-20.601161754310475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5" customHeight="1" thickBot="1" x14ac:dyDescent="0.3">
      <c r="A98" s="1"/>
      <c r="B98" s="69" t="s">
        <v>104</v>
      </c>
      <c r="C98" s="69"/>
      <c r="D98" s="57">
        <f>M98/G98*100</f>
        <v>0.11906750800124873</v>
      </c>
      <c r="E98" s="58">
        <f>P98/J98*100</f>
        <v>0.37073025554033051</v>
      </c>
      <c r="F98" s="70">
        <f>23+15+20+20+22+19+23</f>
        <v>142</v>
      </c>
      <c r="G98" s="71">
        <f>G72+G73+G74+G76+G77+G78+G80</f>
        <v>49423223</v>
      </c>
      <c r="H98" s="55"/>
      <c r="I98" s="59">
        <f>(G98-53275858)/53275858*100</f>
        <v>-7.2314837238285303</v>
      </c>
      <c r="J98" s="73">
        <f>J72+J73+J74+J76+J77+J78+J80</f>
        <v>8776462</v>
      </c>
      <c r="K98" s="72"/>
      <c r="L98" s="59">
        <f>(J98-9353473)/9353473*100</f>
        <v>-6.1689492234595642</v>
      </c>
      <c r="M98" s="71">
        <f>M72+M73+M74+M76+M77+M78+M80</f>
        <v>58847</v>
      </c>
      <c r="N98" s="55"/>
      <c r="O98" s="59">
        <f>(M98-78784)/78784*100</f>
        <v>-25.305899675060928</v>
      </c>
      <c r="P98" s="74">
        <f>P72+P73+P74+P76+P77+P78+P80</f>
        <v>32537</v>
      </c>
      <c r="Q98" s="55"/>
      <c r="R98" s="60">
        <f>(P98-44390)/44390*100</f>
        <v>-26.701959900878574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25">
      <c r="A99" s="1"/>
      <c r="B99" s="44"/>
      <c r="C99" s="44"/>
      <c r="D99" s="31"/>
      <c r="E99" s="31"/>
      <c r="F99" s="45"/>
      <c r="G99" s="46"/>
      <c r="H99" s="47"/>
      <c r="I99" s="47"/>
      <c r="J99" s="46"/>
      <c r="K99" s="47"/>
      <c r="L99" s="47"/>
      <c r="M99" s="46"/>
      <c r="N99" s="47"/>
      <c r="O99" s="47"/>
      <c r="P99" s="46"/>
      <c r="Q99" s="47"/>
      <c r="R99" s="4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25">
      <c r="A100" s="1"/>
      <c r="B100" s="48" t="s">
        <v>62</v>
      </c>
      <c r="C100" s="49" t="s">
        <v>63</v>
      </c>
      <c r="D100" s="50"/>
      <c r="E100" s="51"/>
      <c r="F100" s="51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B101" s="48" t="s">
        <v>64</v>
      </c>
      <c r="C101" s="49" t="s">
        <v>65</v>
      </c>
      <c r="D101" s="50"/>
      <c r="E101" s="51"/>
      <c r="F101" s="51"/>
      <c r="G101" s="51"/>
      <c r="H101" s="51"/>
      <c r="I101" s="51"/>
      <c r="J101" s="53"/>
      <c r="K101" s="53"/>
      <c r="L101" s="53"/>
      <c r="M101" s="53"/>
      <c r="N101" s="53"/>
      <c r="O101" s="53"/>
      <c r="P101" s="53"/>
      <c r="Q101" s="53"/>
      <c r="R101" s="53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5.25" customHeight="1" x14ac:dyDescent="0.25">
      <c r="A102" s="1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3.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5.2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3.5" customHeight="1" x14ac:dyDescent="0.25">
      <c r="A107" s="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3.5" customHeight="1" x14ac:dyDescent="0.25">
      <c r="A108" s="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8" customHeight="1" x14ac:dyDescent="0.25"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5.75" customHeight="1" x14ac:dyDescent="0.25"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5.75" customHeight="1" x14ac:dyDescent="0.25"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9:49" ht="10.15" customHeight="1" x14ac:dyDescent="0.25"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9:49" ht="15.75" customHeight="1" x14ac:dyDescent="0.25"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7" spans="19:49" ht="7.15" customHeight="1" x14ac:dyDescent="0.25"/>
    <row r="118" spans="19:49" ht="15.75" customHeight="1" x14ac:dyDescent="0.25"/>
    <row r="119" spans="19:49" ht="17.649999999999999" customHeight="1" x14ac:dyDescent="0.25"/>
    <row r="120" spans="19:49" ht="17.100000000000001" customHeight="1" x14ac:dyDescent="0.25"/>
    <row r="121" spans="19:49" ht="7.7" customHeight="1" x14ac:dyDescent="0.25"/>
    <row r="122" spans="19:49" ht="17.100000000000001" customHeight="1" x14ac:dyDescent="0.25"/>
    <row r="123" spans="19:49" ht="17.100000000000001" customHeight="1" x14ac:dyDescent="0.25"/>
    <row r="124" spans="19:49" ht="17.100000000000001" customHeight="1" x14ac:dyDescent="0.25"/>
    <row r="125" spans="19:49" ht="8.65" customHeight="1" x14ac:dyDescent="0.25"/>
    <row r="126" spans="19:49" ht="14.25" customHeight="1" x14ac:dyDescent="0.25"/>
    <row r="127" spans="19:49" ht="16.5" customHeight="1" x14ac:dyDescent="0.25"/>
    <row r="128" spans="19:49" ht="12.75" customHeight="1" x14ac:dyDescent="0.25"/>
    <row r="129" ht="11.1" customHeight="1" x14ac:dyDescent="0.25"/>
    <row r="130" ht="10.7" customHeight="1" x14ac:dyDescent="0.25"/>
    <row r="131" ht="14.1" customHeight="1" x14ac:dyDescent="0.25"/>
  </sheetData>
  <mergeCells count="10">
    <mergeCell ref="B97:C97"/>
    <mergeCell ref="B98:C98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2020-08-19T08:50:26Z</cp:lastPrinted>
  <dcterms:created xsi:type="dcterms:W3CDTF">1998-09-21T15:00:50Z</dcterms:created>
  <dcterms:modified xsi:type="dcterms:W3CDTF">2020-08-19T08:51:58Z</dcterms:modified>
  <dc:language>zh-TW</dc:language>
</cp:coreProperties>
</file>