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金融機構業務概況年報\中華民國108年\上網版\"/>
    </mc:Choice>
  </mc:AlternateContent>
  <bookViews>
    <workbookView xWindow="0" yWindow="0" windowWidth="18555" windowHeight="6075" tabRatio="718" firstSheet="3" activeTab="3"/>
  </bookViews>
  <sheets>
    <sheet name="資金來源及運用(表02)" sheetId="30" state="hidden" r:id="rId1"/>
    <sheet name="108資負" sheetId="29" state="hidden" r:id="rId2"/>
    <sheet name="108損益" sheetId="28" state="hidden" r:id="rId3"/>
    <sheet name="(一)資產負債" sheetId="16" r:id="rId4"/>
    <sheet name="資產負債結構圖" sheetId="26" r:id="rId5"/>
    <sheet name="(二)綜合損益" sheetId="17" r:id="rId6"/>
    <sheet name="稅前純益統計表" sheetId="19" r:id="rId7"/>
    <sheet name="(三)保險負債" sheetId="18" r:id="rId8"/>
    <sheet name="(四)權益" sheetId="20" r:id="rId9"/>
    <sheet name="(五) 1.政府債券投資" sheetId="21" r:id="rId10"/>
    <sheet name="(五) 2.其他有價證券投資" sheetId="22" r:id="rId11"/>
    <sheet name="(六)不動產投資" sheetId="23" r:id="rId12"/>
    <sheet name="(七)營運比率" sheetId="24" r:id="rId13"/>
  </sheets>
  <definedNames>
    <definedName name="_xlnm.Print_Area" localSheetId="3">'(一)資產負債'!$A$1:$G$63</definedName>
    <definedName name="_xlnm.Print_Area" localSheetId="12">'(七)營運比率'!$A$1:$G$15</definedName>
    <definedName name="_xlnm.Print_Area" localSheetId="5">'(二)綜合損益'!$A$1:$H$53</definedName>
    <definedName name="_xlnm.Print_Area" localSheetId="9">'(五) 1.政府債券投資'!$A$1:$H$35</definedName>
    <definedName name="_xlnm.Print_Area" localSheetId="10">'(五) 2.其他有價證券投資'!$A$1:$H$34</definedName>
    <definedName name="_xlnm.Print_Area" localSheetId="11">'(六)不動產投資'!$A$1:$H$34</definedName>
    <definedName name="_xlnm.Print_Area" localSheetId="4">資產負債結構圖!$A$1:$H$34</definedName>
    <definedName name="_xlnm.Print_Titles" localSheetId="0">'資金來源及運用(表02)'!$A:$A,'資金來源及運用(表02)'!$2:$3</definedName>
  </definedNames>
  <calcPr calcId="162913"/>
</workbook>
</file>

<file path=xl/calcChain.xml><?xml version="1.0" encoding="utf-8"?>
<calcChain xmlns="http://schemas.openxmlformats.org/spreadsheetml/2006/main">
  <c r="K5" i="24" l="1"/>
  <c r="J5" i="24"/>
  <c r="B14" i="17" l="1"/>
  <c r="B13" i="17"/>
  <c r="B48" i="17" l="1"/>
  <c r="D56" i="28" l="1"/>
  <c r="B42" i="17"/>
  <c r="D5" i="28"/>
  <c r="D6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27" i="28"/>
  <c r="D28" i="28"/>
  <c r="D29" i="28"/>
  <c r="D30" i="28"/>
  <c r="D31" i="28"/>
  <c r="D32" i="28"/>
  <c r="D33" i="28"/>
  <c r="D34" i="28"/>
  <c r="D35" i="28"/>
  <c r="D36" i="28"/>
  <c r="D37" i="28"/>
  <c r="D38" i="28"/>
  <c r="D39" i="28"/>
  <c r="D40" i="28"/>
  <c r="D41" i="28"/>
  <c r="D42" i="28"/>
  <c r="D43" i="28"/>
  <c r="D44" i="28"/>
  <c r="D45" i="28"/>
  <c r="D46" i="28"/>
  <c r="D47" i="28"/>
  <c r="D48" i="28"/>
  <c r="D49" i="28"/>
  <c r="D50" i="28"/>
  <c r="D51" i="28"/>
  <c r="D52" i="28"/>
  <c r="D53" i="28"/>
  <c r="D54" i="28"/>
  <c r="D55" i="28"/>
  <c r="D57" i="28"/>
  <c r="D58" i="28"/>
  <c r="D59" i="28"/>
  <c r="D60" i="28"/>
  <c r="D61" i="28"/>
  <c r="D62" i="28"/>
  <c r="D63" i="28"/>
  <c r="D64" i="28"/>
  <c r="D65" i="28"/>
  <c r="D66" i="28"/>
  <c r="D67" i="28"/>
  <c r="D68" i="28"/>
  <c r="D69" i="28"/>
  <c r="D70" i="28"/>
  <c r="D71" i="28"/>
  <c r="D72" i="28"/>
  <c r="D73" i="28"/>
  <c r="D74" i="28"/>
  <c r="D75" i="28"/>
  <c r="D76" i="28"/>
  <c r="D77" i="28"/>
  <c r="D78" i="28"/>
  <c r="D79" i="28"/>
  <c r="D80" i="28"/>
  <c r="D81" i="28"/>
  <c r="D82" i="28"/>
  <c r="D83" i="28"/>
  <c r="D84" i="28"/>
  <c r="D85" i="28"/>
  <c r="D86" i="28"/>
  <c r="D87" i="28"/>
  <c r="D88" i="28"/>
  <c r="D89" i="28"/>
  <c r="D90" i="28"/>
  <c r="D91" i="28"/>
  <c r="D92" i="28"/>
  <c r="D93" i="28"/>
  <c r="D94" i="28"/>
  <c r="D95" i="28"/>
  <c r="D96" i="28"/>
  <c r="D97" i="28"/>
  <c r="D4" i="28"/>
  <c r="Q11" i="26" l="1"/>
  <c r="C16" i="30" l="1"/>
  <c r="N14" i="24" l="1"/>
  <c r="N12" i="24"/>
  <c r="N10" i="24"/>
  <c r="J12" i="24"/>
  <c r="J10" i="24"/>
  <c r="J7" i="24"/>
  <c r="N7" i="24" s="1"/>
  <c r="N5" i="24"/>
  <c r="G23" i="23"/>
  <c r="B33" i="23"/>
  <c r="C16" i="23" s="1"/>
  <c r="C13" i="23"/>
  <c r="C20" i="23"/>
  <c r="F12" i="23"/>
  <c r="G12" i="23" s="1"/>
  <c r="F13" i="23"/>
  <c r="G13" i="23" s="1"/>
  <c r="F30" i="22"/>
  <c r="G30" i="22" s="1"/>
  <c r="F24" i="22"/>
  <c r="G24" i="22" s="1"/>
  <c r="F23" i="22"/>
  <c r="G23" i="22" s="1"/>
  <c r="F22" i="22"/>
  <c r="G22" i="22" s="1"/>
  <c r="F21" i="22"/>
  <c r="G21" i="22" s="1"/>
  <c r="F20" i="22"/>
  <c r="G20" i="22" s="1"/>
  <c r="F19" i="22"/>
  <c r="G19" i="22" s="1"/>
  <c r="F18" i="22"/>
  <c r="G18" i="22" s="1"/>
  <c r="F17" i="22"/>
  <c r="G17" i="22" s="1"/>
  <c r="F16" i="22"/>
  <c r="G16" i="22" s="1"/>
  <c r="F15" i="22"/>
  <c r="G15" i="22" s="1"/>
  <c r="F14" i="22"/>
  <c r="G14" i="22" s="1"/>
  <c r="F13" i="22"/>
  <c r="G13" i="22" s="1"/>
  <c r="F12" i="22"/>
  <c r="G12" i="22" s="1"/>
  <c r="F11" i="22"/>
  <c r="G11" i="22" s="1"/>
  <c r="F16" i="30"/>
  <c r="G16" i="30"/>
  <c r="H16" i="30"/>
  <c r="I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V16" i="30"/>
  <c r="W16" i="30"/>
  <c r="X16" i="30"/>
  <c r="Y16" i="30"/>
  <c r="E16" i="30"/>
  <c r="F32" i="21"/>
  <c r="G32" i="21" s="1"/>
  <c r="F31" i="21"/>
  <c r="G31" i="21" s="1"/>
  <c r="F30" i="21"/>
  <c r="G30" i="21" s="1"/>
  <c r="F29" i="21"/>
  <c r="G29" i="21" s="1"/>
  <c r="F28" i="21"/>
  <c r="G28" i="21" s="1"/>
  <c r="F26" i="21"/>
  <c r="G26" i="21" s="1"/>
  <c r="F25" i="21"/>
  <c r="G25" i="21" s="1"/>
  <c r="F24" i="21"/>
  <c r="G24" i="21" s="1"/>
  <c r="F23" i="21"/>
  <c r="G23" i="21" s="1"/>
  <c r="F22" i="21"/>
  <c r="G22" i="21" s="1"/>
  <c r="F21" i="21"/>
  <c r="G21" i="21" s="1"/>
  <c r="F20" i="2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C24" i="21"/>
  <c r="C16" i="21"/>
  <c r="B33" i="21"/>
  <c r="F33" i="21" s="1"/>
  <c r="G33" i="21" s="1"/>
  <c r="C116" i="30"/>
  <c r="C115" i="30"/>
  <c r="C114" i="30"/>
  <c r="C113" i="30"/>
  <c r="C112" i="30"/>
  <c r="C111" i="30"/>
  <c r="C110" i="30"/>
  <c r="C109" i="30"/>
  <c r="C108" i="30"/>
  <c r="C107" i="30"/>
  <c r="C106" i="30"/>
  <c r="C105" i="30"/>
  <c r="C104" i="30"/>
  <c r="C103" i="30"/>
  <c r="C102" i="30"/>
  <c r="C101" i="30"/>
  <c r="C100" i="30"/>
  <c r="C99" i="30"/>
  <c r="C98" i="30"/>
  <c r="C97" i="30"/>
  <c r="C96" i="30"/>
  <c r="C95" i="30"/>
  <c r="C94" i="30"/>
  <c r="C93" i="30"/>
  <c r="C92" i="30"/>
  <c r="C91" i="30"/>
  <c r="C90" i="30"/>
  <c r="C89" i="30"/>
  <c r="C88" i="30"/>
  <c r="C87" i="30"/>
  <c r="C86" i="30"/>
  <c r="C85" i="30"/>
  <c r="C84" i="30"/>
  <c r="C83" i="30"/>
  <c r="C82" i="30"/>
  <c r="C81" i="30"/>
  <c r="C80" i="30"/>
  <c r="C79" i="30"/>
  <c r="C78" i="30"/>
  <c r="C77" i="30"/>
  <c r="C76" i="30"/>
  <c r="C75" i="30"/>
  <c r="C74" i="30"/>
  <c r="C73" i="30"/>
  <c r="C72" i="30"/>
  <c r="C71" i="30"/>
  <c r="C70" i="30"/>
  <c r="C69" i="30"/>
  <c r="C68" i="30"/>
  <c r="C67" i="30"/>
  <c r="C66" i="30"/>
  <c r="C65" i="30"/>
  <c r="C64" i="30"/>
  <c r="C63" i="30"/>
  <c r="C62" i="30"/>
  <c r="C61" i="30"/>
  <c r="C60" i="30"/>
  <c r="C59" i="30"/>
  <c r="C58" i="30"/>
  <c r="C57" i="30"/>
  <c r="C56" i="30"/>
  <c r="C55" i="30"/>
  <c r="C54" i="30"/>
  <c r="C53" i="30"/>
  <c r="C52" i="30"/>
  <c r="C51" i="30"/>
  <c r="C50" i="30"/>
  <c r="C49" i="30"/>
  <c r="C48" i="30"/>
  <c r="C47" i="30"/>
  <c r="C46" i="30"/>
  <c r="C45" i="30"/>
  <c r="C44" i="30"/>
  <c r="C43" i="30"/>
  <c r="C42" i="30"/>
  <c r="C41" i="30"/>
  <c r="C40" i="30"/>
  <c r="C39" i="30"/>
  <c r="C38" i="30"/>
  <c r="C37" i="30"/>
  <c r="C36" i="30"/>
  <c r="C35" i="30"/>
  <c r="C34" i="30"/>
  <c r="C33" i="30"/>
  <c r="C32" i="30"/>
  <c r="C31" i="30"/>
  <c r="C30" i="30"/>
  <c r="C29" i="30"/>
  <c r="C28" i="30"/>
  <c r="C27" i="30"/>
  <c r="C26" i="30"/>
  <c r="C25" i="30"/>
  <c r="C24" i="30"/>
  <c r="C23" i="30"/>
  <c r="C22" i="30"/>
  <c r="C21" i="30"/>
  <c r="C20" i="30"/>
  <c r="C19" i="30"/>
  <c r="C18" i="30"/>
  <c r="C15" i="30"/>
  <c r="C14" i="30"/>
  <c r="C13" i="30"/>
  <c r="C12" i="30"/>
  <c r="C11" i="30"/>
  <c r="C10" i="30"/>
  <c r="C9" i="30"/>
  <c r="C8" i="30"/>
  <c r="C7" i="30"/>
  <c r="C6" i="30"/>
  <c r="C5" i="30"/>
  <c r="C4" i="30"/>
  <c r="C21" i="23" l="1"/>
  <c r="C33" i="23"/>
  <c r="C14" i="23"/>
  <c r="C17" i="23"/>
  <c r="C18" i="21"/>
  <c r="C26" i="21"/>
  <c r="C12" i="21"/>
  <c r="C20" i="21"/>
  <c r="C29" i="21"/>
  <c r="C14" i="21"/>
  <c r="C22" i="21"/>
  <c r="C31" i="21"/>
  <c r="C19" i="23"/>
  <c r="C15" i="23"/>
  <c r="C12" i="23"/>
  <c r="C22" i="23"/>
  <c r="C18" i="23"/>
  <c r="C15" i="21"/>
  <c r="C19" i="21"/>
  <c r="C23" i="21"/>
  <c r="C28" i="21"/>
  <c r="C32" i="21"/>
  <c r="C13" i="21"/>
  <c r="C17" i="21"/>
  <c r="C21" i="21"/>
  <c r="C25" i="21"/>
  <c r="C30" i="21"/>
  <c r="F32" i="20" l="1"/>
  <c r="G32" i="20" s="1"/>
  <c r="F31" i="20"/>
  <c r="G31" i="20" s="1"/>
  <c r="F30" i="20"/>
  <c r="G30" i="20" s="1"/>
  <c r="F29" i="20"/>
  <c r="G29" i="20" s="1"/>
  <c r="F28" i="20"/>
  <c r="G28" i="20" s="1"/>
  <c r="F27" i="20"/>
  <c r="G27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7" i="20"/>
  <c r="G17" i="20" s="1"/>
  <c r="F16" i="20"/>
  <c r="G16" i="20" s="1"/>
  <c r="F15" i="20"/>
  <c r="G15" i="20" s="1"/>
  <c r="F14" i="20"/>
  <c r="G14" i="20" s="1"/>
  <c r="F13" i="20"/>
  <c r="G13" i="20" s="1"/>
  <c r="F12" i="20"/>
  <c r="G12" i="20" s="1"/>
  <c r="B33" i="20"/>
  <c r="F33" i="20" s="1"/>
  <c r="G33" i="20" s="1"/>
  <c r="E11" i="18"/>
  <c r="F11" i="18"/>
  <c r="G11" i="18" s="1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B32" i="18"/>
  <c r="C11" i="18" s="1"/>
  <c r="F8" i="19"/>
  <c r="G8" i="19" s="1"/>
  <c r="F9" i="19"/>
  <c r="G9" i="19" s="1"/>
  <c r="F10" i="19"/>
  <c r="G10" i="19" s="1"/>
  <c r="F11" i="19"/>
  <c r="G11" i="19" s="1"/>
  <c r="F12" i="19"/>
  <c r="G12" i="19" s="1"/>
  <c r="F13" i="19"/>
  <c r="G13" i="19" s="1"/>
  <c r="F14" i="19"/>
  <c r="G14" i="19" s="1"/>
  <c r="F15" i="19"/>
  <c r="G15" i="19" s="1"/>
  <c r="F16" i="19"/>
  <c r="G16" i="19" s="1"/>
  <c r="F17" i="19"/>
  <c r="G17" i="19" s="1"/>
  <c r="F18" i="19"/>
  <c r="G18" i="19" s="1"/>
  <c r="F19" i="19"/>
  <c r="G19" i="19" s="1"/>
  <c r="F20" i="19"/>
  <c r="G20" i="19" s="1"/>
  <c r="F21" i="19"/>
  <c r="F22" i="19"/>
  <c r="G22" i="19" s="1"/>
  <c r="F23" i="19"/>
  <c r="G23" i="19" s="1"/>
  <c r="F24" i="19"/>
  <c r="F25" i="19"/>
  <c r="F26" i="19"/>
  <c r="F27" i="19"/>
  <c r="G27" i="19" s="1"/>
  <c r="F7" i="19"/>
  <c r="G7" i="19" s="1"/>
  <c r="B28" i="19"/>
  <c r="C9" i="19" s="1"/>
  <c r="C24" i="19" l="1"/>
  <c r="C19" i="19"/>
  <c r="C14" i="19"/>
  <c r="C8" i="19"/>
  <c r="C7" i="19"/>
  <c r="C23" i="19"/>
  <c r="C18" i="19"/>
  <c r="C12" i="19"/>
  <c r="C27" i="19"/>
  <c r="C22" i="19"/>
  <c r="C16" i="19"/>
  <c r="C11" i="19"/>
  <c r="C26" i="19"/>
  <c r="C20" i="19"/>
  <c r="C15" i="19"/>
  <c r="C10" i="19"/>
  <c r="F28" i="19"/>
  <c r="G28" i="19" s="1"/>
  <c r="C25" i="19"/>
  <c r="C21" i="19"/>
  <c r="C17" i="19"/>
  <c r="C13" i="19"/>
  <c r="J14" i="24" l="1"/>
  <c r="B51" i="17" l="1"/>
  <c r="B50" i="17"/>
  <c r="B46" i="17"/>
  <c r="F46" i="17" s="1"/>
  <c r="G46" i="17" s="1"/>
  <c r="B45" i="17"/>
  <c r="B41" i="17"/>
  <c r="F42" i="17"/>
  <c r="G42" i="17" s="1"/>
  <c r="B40" i="17"/>
  <c r="B37" i="17"/>
  <c r="B38" i="17"/>
  <c r="B39" i="17"/>
  <c r="B36" i="17"/>
  <c r="B32" i="17"/>
  <c r="B31" i="17"/>
  <c r="B29" i="17"/>
  <c r="F29" i="17" s="1"/>
  <c r="G29" i="17" s="1"/>
  <c r="B28" i="17"/>
  <c r="B27" i="17"/>
  <c r="B26" i="17"/>
  <c r="B22" i="17"/>
  <c r="B21" i="17"/>
  <c r="F21" i="17" s="1"/>
  <c r="G21" i="17" s="1"/>
  <c r="B18" i="17"/>
  <c r="B17" i="17"/>
  <c r="B16" i="17"/>
  <c r="B34" i="17"/>
  <c r="C30" i="17" s="1"/>
  <c r="B19" i="17"/>
  <c r="B12" i="17"/>
  <c r="F34" i="17" l="1"/>
  <c r="G34" i="17" s="1"/>
  <c r="C49" i="17"/>
  <c r="C29" i="17"/>
  <c r="C31" i="17"/>
  <c r="C15" i="17"/>
  <c r="F15" i="17"/>
  <c r="G15" i="17" s="1"/>
  <c r="C26" i="17"/>
  <c r="F26" i="17"/>
  <c r="C39" i="17"/>
  <c r="F39" i="17"/>
  <c r="G39" i="17" s="1"/>
  <c r="C12" i="17"/>
  <c r="F12" i="17"/>
  <c r="G12" i="17" s="1"/>
  <c r="C14" i="17"/>
  <c r="F14" i="17"/>
  <c r="C18" i="17"/>
  <c r="F18" i="17"/>
  <c r="G18" i="17" s="1"/>
  <c r="C27" i="17"/>
  <c r="F27" i="17"/>
  <c r="G27" i="17" s="1"/>
  <c r="C32" i="17"/>
  <c r="F32" i="17"/>
  <c r="G32" i="17" s="1"/>
  <c r="C38" i="17"/>
  <c r="F38" i="17"/>
  <c r="G38" i="17" s="1"/>
  <c r="C41" i="17"/>
  <c r="F41" i="17"/>
  <c r="G41" i="17" s="1"/>
  <c r="F47" i="17"/>
  <c r="B52" i="17"/>
  <c r="F50" i="17"/>
  <c r="G50" i="17" s="1"/>
  <c r="C21" i="17"/>
  <c r="F17" i="17"/>
  <c r="G17" i="17" s="1"/>
  <c r="C45" i="17"/>
  <c r="F45" i="17"/>
  <c r="G45" i="17" s="1"/>
  <c r="C13" i="17"/>
  <c r="F13" i="17"/>
  <c r="C28" i="17"/>
  <c r="F28" i="17"/>
  <c r="G28" i="17" s="1"/>
  <c r="F33" i="17"/>
  <c r="G33" i="17" s="1"/>
  <c r="C37" i="17"/>
  <c r="F37" i="17"/>
  <c r="C43" i="17"/>
  <c r="F43" i="17"/>
  <c r="G43" i="17" s="1"/>
  <c r="C51" i="17"/>
  <c r="F51" i="17"/>
  <c r="C46" i="17"/>
  <c r="F49" i="17"/>
  <c r="C19" i="17"/>
  <c r="F19" i="17"/>
  <c r="C16" i="17"/>
  <c r="F16" i="17"/>
  <c r="G16" i="17" s="1"/>
  <c r="C22" i="17"/>
  <c r="F22" i="17"/>
  <c r="G22" i="17" s="1"/>
  <c r="C36" i="17"/>
  <c r="F36" i="17"/>
  <c r="G36" i="17" s="1"/>
  <c r="C40" i="17"/>
  <c r="C44" i="17"/>
  <c r="F44" i="17"/>
  <c r="G44" i="17" s="1"/>
  <c r="C48" i="17"/>
  <c r="F48" i="17"/>
  <c r="G48" i="17" s="1"/>
  <c r="C34" i="17"/>
  <c r="C42" i="17"/>
  <c r="F45" i="16"/>
  <c r="G46" i="16"/>
  <c r="G45" i="16"/>
  <c r="G44" i="16"/>
  <c r="G43" i="16"/>
  <c r="G38" i="16"/>
  <c r="F22" i="16"/>
  <c r="F23" i="16"/>
  <c r="F24" i="16"/>
  <c r="F25" i="16"/>
  <c r="F26" i="16"/>
  <c r="F38" i="16"/>
  <c r="F42" i="16"/>
  <c r="G42" i="16" s="1"/>
  <c r="F43" i="16"/>
  <c r="F44" i="16"/>
  <c r="F46" i="16"/>
  <c r="F48" i="16"/>
  <c r="F52" i="16"/>
  <c r="G52" i="16" s="1"/>
  <c r="C52" i="17" l="1"/>
  <c r="F52" i="17"/>
  <c r="G52" i="17" s="1"/>
  <c r="B57" i="16"/>
  <c r="F57" i="16" s="1"/>
  <c r="B58" i="16"/>
  <c r="F58" i="16" s="1"/>
  <c r="G58" i="16" s="1"/>
  <c r="B36" i="16"/>
  <c r="F36" i="16" s="1"/>
  <c r="G36" i="16" s="1"/>
  <c r="D5" i="29"/>
  <c r="D6" i="29"/>
  <c r="D7" i="29"/>
  <c r="D8" i="29"/>
  <c r="D9" i="29"/>
  <c r="D10" i="29"/>
  <c r="D11" i="29"/>
  <c r="D12" i="29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1" i="29"/>
  <c r="D62" i="29"/>
  <c r="D63" i="29"/>
  <c r="D64" i="29"/>
  <c r="D65" i="29"/>
  <c r="D66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86" i="29"/>
  <c r="D87" i="29"/>
  <c r="D88" i="29"/>
  <c r="D89" i="29"/>
  <c r="D90" i="29"/>
  <c r="D91" i="29"/>
  <c r="D92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D148" i="29"/>
  <c r="D149" i="29"/>
  <c r="D150" i="29"/>
  <c r="D151" i="29"/>
  <c r="D152" i="29"/>
  <c r="D153" i="29"/>
  <c r="D154" i="29"/>
  <c r="D155" i="29"/>
  <c r="D156" i="29"/>
  <c r="D157" i="29"/>
  <c r="D158" i="29"/>
  <c r="D159" i="29"/>
  <c r="D160" i="29"/>
  <c r="D161" i="29"/>
  <c r="D162" i="29"/>
  <c r="D163" i="29"/>
  <c r="D164" i="29"/>
  <c r="D165" i="29"/>
  <c r="D166" i="29"/>
  <c r="D167" i="29"/>
  <c r="D168" i="29"/>
  <c r="D169" i="29"/>
  <c r="D170" i="29"/>
  <c r="D171" i="29"/>
  <c r="D172" i="29"/>
  <c r="D173" i="29"/>
  <c r="D174" i="29"/>
  <c r="D175" i="29"/>
  <c r="D176" i="29"/>
  <c r="D177" i="29"/>
  <c r="D178" i="29"/>
  <c r="D179" i="29"/>
  <c r="D180" i="29"/>
  <c r="D181" i="29"/>
  <c r="D182" i="29"/>
  <c r="D183" i="29"/>
  <c r="D184" i="29"/>
  <c r="D185" i="29"/>
  <c r="D186" i="29"/>
  <c r="D187" i="29"/>
  <c r="D188" i="29"/>
  <c r="D189" i="29"/>
  <c r="D190" i="29"/>
  <c r="D191" i="29"/>
  <c r="D192" i="29"/>
  <c r="D193" i="29"/>
  <c r="D194" i="29"/>
  <c r="D195" i="29"/>
  <c r="D196" i="29"/>
  <c r="D197" i="29"/>
  <c r="D198" i="29"/>
  <c r="D199" i="29"/>
  <c r="D200" i="29"/>
  <c r="D201" i="29"/>
  <c r="D202" i="29"/>
  <c r="D203" i="29"/>
  <c r="D204" i="29"/>
  <c r="D205" i="29"/>
  <c r="D206" i="29"/>
  <c r="D207" i="29"/>
  <c r="D208" i="29"/>
  <c r="D209" i="29"/>
  <c r="D210" i="29"/>
  <c r="D211" i="29"/>
  <c r="D212" i="29"/>
  <c r="D213" i="29"/>
  <c r="D214" i="29"/>
  <c r="D215" i="29"/>
  <c r="D216" i="29"/>
  <c r="D217" i="29"/>
  <c r="D218" i="29"/>
  <c r="D219" i="29"/>
  <c r="D220" i="29"/>
  <c r="D221" i="29"/>
  <c r="D222" i="29"/>
  <c r="D223" i="29"/>
  <c r="D224" i="29"/>
  <c r="D225" i="29"/>
  <c r="D226" i="29"/>
  <c r="D227" i="29"/>
  <c r="D228" i="29"/>
  <c r="D229" i="29"/>
  <c r="D230" i="29"/>
  <c r="D231" i="29"/>
  <c r="D232" i="29"/>
  <c r="D233" i="29"/>
  <c r="D234" i="29"/>
  <c r="D235" i="29"/>
  <c r="D236" i="29"/>
  <c r="D237" i="29"/>
  <c r="D238" i="29"/>
  <c r="D239" i="29"/>
  <c r="D240" i="29"/>
  <c r="D241" i="29"/>
  <c r="D242" i="29"/>
  <c r="D243" i="29"/>
  <c r="D244" i="29"/>
  <c r="D245" i="29"/>
  <c r="D246" i="29"/>
  <c r="D247" i="29"/>
  <c r="D248" i="29"/>
  <c r="D249" i="29"/>
  <c r="D250" i="29"/>
  <c r="D251" i="29"/>
  <c r="D252" i="29"/>
  <c r="D253" i="29"/>
  <c r="D254" i="29"/>
  <c r="D255" i="29"/>
  <c r="D256" i="29"/>
  <c r="D257" i="29"/>
  <c r="D258" i="29"/>
  <c r="D259" i="29"/>
  <c r="D260" i="29"/>
  <c r="D261" i="29"/>
  <c r="D262" i="29"/>
  <c r="D263" i="29"/>
  <c r="D264" i="29"/>
  <c r="D265" i="29"/>
  <c r="D266" i="29"/>
  <c r="D267" i="29"/>
  <c r="D268" i="29"/>
  <c r="D269" i="29"/>
  <c r="D270" i="29"/>
  <c r="D271" i="29"/>
  <c r="D272" i="29"/>
  <c r="D273" i="29"/>
  <c r="D274" i="29"/>
  <c r="D275" i="29"/>
  <c r="D276" i="29"/>
  <c r="D277" i="29"/>
  <c r="D278" i="29"/>
  <c r="D279" i="29"/>
  <c r="D280" i="29"/>
  <c r="D281" i="29"/>
  <c r="D282" i="29"/>
  <c r="D283" i="29"/>
  <c r="D284" i="29"/>
  <c r="D285" i="29"/>
  <c r="D286" i="29"/>
  <c r="D287" i="29"/>
  <c r="D288" i="29"/>
  <c r="D289" i="29"/>
  <c r="D290" i="29"/>
  <c r="D291" i="29"/>
  <c r="D292" i="29"/>
  <c r="D293" i="29"/>
  <c r="D294" i="29"/>
  <c r="D295" i="29"/>
  <c r="D296" i="29"/>
  <c r="D297" i="29"/>
  <c r="D298" i="29"/>
  <c r="D299" i="29"/>
  <c r="D300" i="29"/>
  <c r="D301" i="29"/>
  <c r="D302" i="29"/>
  <c r="D303" i="29"/>
  <c r="D304" i="29"/>
  <c r="D305" i="29"/>
  <c r="D306" i="29"/>
  <c r="D307" i="29"/>
  <c r="D308" i="29"/>
  <c r="D309" i="29"/>
  <c r="D310" i="29"/>
  <c r="D311" i="29"/>
  <c r="D312" i="29"/>
  <c r="D313" i="29"/>
  <c r="D314" i="29"/>
  <c r="D315" i="29"/>
  <c r="D316" i="29"/>
  <c r="D317" i="29"/>
  <c r="D318" i="29"/>
  <c r="D319" i="29"/>
  <c r="D320" i="29"/>
  <c r="D321" i="29"/>
  <c r="D322" i="29"/>
  <c r="D323" i="29"/>
  <c r="D324" i="29"/>
  <c r="D325" i="29"/>
  <c r="D326" i="29"/>
  <c r="D327" i="29"/>
  <c r="D328" i="29"/>
  <c r="D329" i="29"/>
  <c r="D330" i="29"/>
  <c r="D331" i="29"/>
  <c r="D332" i="29"/>
  <c r="D333" i="29"/>
  <c r="D334" i="29"/>
  <c r="D335" i="29"/>
  <c r="D336" i="29"/>
  <c r="D337" i="29"/>
  <c r="D338" i="29"/>
  <c r="D339" i="29"/>
  <c r="D340" i="29"/>
  <c r="D341" i="29"/>
  <c r="D342" i="29"/>
  <c r="D343" i="29"/>
  <c r="D344" i="29"/>
  <c r="D345" i="29"/>
  <c r="D346" i="29"/>
  <c r="D347" i="29"/>
  <c r="D348" i="29"/>
  <c r="D349" i="29"/>
  <c r="D350" i="29"/>
  <c r="D351" i="29"/>
  <c r="D352" i="29"/>
  <c r="D353" i="29"/>
  <c r="D354" i="29"/>
  <c r="D355" i="29"/>
  <c r="D356" i="29"/>
  <c r="D357" i="29"/>
  <c r="D358" i="29"/>
  <c r="D359" i="29"/>
  <c r="D360" i="29"/>
  <c r="D361" i="29"/>
  <c r="D362" i="29"/>
  <c r="D363" i="29"/>
  <c r="D364" i="29"/>
  <c r="D365" i="29"/>
  <c r="D366" i="29"/>
  <c r="D367" i="29"/>
  <c r="D368" i="29"/>
  <c r="D369" i="29"/>
  <c r="D370" i="29"/>
  <c r="D371" i="29"/>
  <c r="D372" i="29"/>
  <c r="D373" i="29"/>
  <c r="D374" i="29"/>
  <c r="D375" i="29"/>
  <c r="D376" i="29"/>
  <c r="D377" i="29"/>
  <c r="D378" i="29"/>
  <c r="D379" i="29"/>
  <c r="D380" i="29"/>
  <c r="D381" i="29"/>
  <c r="D382" i="29"/>
  <c r="D383" i="29"/>
  <c r="D384" i="29"/>
  <c r="D385" i="29"/>
  <c r="D386" i="29"/>
  <c r="D387" i="29"/>
  <c r="D388" i="29"/>
  <c r="D389" i="29"/>
  <c r="D390" i="29"/>
  <c r="D391" i="29"/>
  <c r="D392" i="29"/>
  <c r="D393" i="29"/>
  <c r="D394" i="29"/>
  <c r="D395" i="29"/>
  <c r="D396" i="29"/>
  <c r="D397" i="29"/>
  <c r="D398" i="29"/>
  <c r="D399" i="29"/>
  <c r="D400" i="29"/>
  <c r="D401" i="29"/>
  <c r="D402" i="29"/>
  <c r="D403" i="29"/>
  <c r="D404" i="29"/>
  <c r="D405" i="29"/>
  <c r="D406" i="29"/>
  <c r="D407" i="29"/>
  <c r="D408" i="29"/>
  <c r="D409" i="29"/>
  <c r="D410" i="29"/>
  <c r="D411" i="29"/>
  <c r="D412" i="29"/>
  <c r="D413" i="29"/>
  <c r="D414" i="29"/>
  <c r="D415" i="29"/>
  <c r="D416" i="29"/>
  <c r="D417" i="29"/>
  <c r="D418" i="29"/>
  <c r="D419" i="29"/>
  <c r="D420" i="29"/>
  <c r="D421" i="29"/>
  <c r="D422" i="29"/>
  <c r="D423" i="29"/>
  <c r="D424" i="29"/>
  <c r="D425" i="29"/>
  <c r="D426" i="29"/>
  <c r="D427" i="29"/>
  <c r="D428" i="29"/>
  <c r="D429" i="29"/>
  <c r="D430" i="29"/>
  <c r="D431" i="29"/>
  <c r="D432" i="29"/>
  <c r="D433" i="29"/>
  <c r="D434" i="29"/>
  <c r="D435" i="29"/>
  <c r="D436" i="29"/>
  <c r="D437" i="29"/>
  <c r="D438" i="29"/>
  <c r="D439" i="29"/>
  <c r="D440" i="29"/>
  <c r="D441" i="29"/>
  <c r="D442" i="29"/>
  <c r="D443" i="29"/>
  <c r="D444" i="29"/>
  <c r="D445" i="29"/>
  <c r="D446" i="29"/>
  <c r="D447" i="29"/>
  <c r="D448" i="29"/>
  <c r="D449" i="29"/>
  <c r="D450" i="29"/>
  <c r="D451" i="29"/>
  <c r="D452" i="29"/>
  <c r="D453" i="29"/>
  <c r="D454" i="29"/>
  <c r="D455" i="29"/>
  <c r="D456" i="29"/>
  <c r="D457" i="29"/>
  <c r="D458" i="29"/>
  <c r="D459" i="29"/>
  <c r="D460" i="29"/>
  <c r="D461" i="29"/>
  <c r="D462" i="29"/>
  <c r="D463" i="29"/>
  <c r="D464" i="29"/>
  <c r="D465" i="29"/>
  <c r="D466" i="29"/>
  <c r="D467" i="29"/>
  <c r="D468" i="29"/>
  <c r="D469" i="29"/>
  <c r="D470" i="29"/>
  <c r="D471" i="29"/>
  <c r="D472" i="29"/>
  <c r="D473" i="29"/>
  <c r="D474" i="29"/>
  <c r="D475" i="29"/>
  <c r="D476" i="29"/>
  <c r="D477" i="29"/>
  <c r="D478" i="29"/>
  <c r="D479" i="29"/>
  <c r="D480" i="29"/>
  <c r="D481" i="29"/>
  <c r="D482" i="29"/>
  <c r="D483" i="29"/>
  <c r="D484" i="29"/>
  <c r="D485" i="29"/>
  <c r="D486" i="29"/>
  <c r="D487" i="29"/>
  <c r="D488" i="29"/>
  <c r="D489" i="29"/>
  <c r="D490" i="29"/>
  <c r="D491" i="29"/>
  <c r="D492" i="29"/>
  <c r="D493" i="29"/>
  <c r="D494" i="29"/>
  <c r="D495" i="29"/>
  <c r="D496" i="29"/>
  <c r="D497" i="29"/>
  <c r="D498" i="29"/>
  <c r="D499" i="29"/>
  <c r="D500" i="29"/>
  <c r="D501" i="29"/>
  <c r="D502" i="29"/>
  <c r="D503" i="29"/>
  <c r="D504" i="29"/>
  <c r="D505" i="29"/>
  <c r="D506" i="29"/>
  <c r="D507" i="29"/>
  <c r="D508" i="29"/>
  <c r="D509" i="29"/>
  <c r="D510" i="29"/>
  <c r="D511" i="29"/>
  <c r="D512" i="29"/>
  <c r="D513" i="29"/>
  <c r="D514" i="29"/>
  <c r="D515" i="29"/>
  <c r="D516" i="29"/>
  <c r="D517" i="29"/>
  <c r="D518" i="29"/>
  <c r="D519" i="29"/>
  <c r="D520" i="29"/>
  <c r="D521" i="29"/>
  <c r="D522" i="29"/>
  <c r="D523" i="29"/>
  <c r="D524" i="29"/>
  <c r="D525" i="29"/>
  <c r="D526" i="29"/>
  <c r="D527" i="29"/>
  <c r="D528" i="29"/>
  <c r="D529" i="29"/>
  <c r="D530" i="29"/>
  <c r="D531" i="29"/>
  <c r="D532" i="29"/>
  <c r="D533" i="29"/>
  <c r="D534" i="29"/>
  <c r="D535" i="29"/>
  <c r="D536" i="29"/>
  <c r="D537" i="29"/>
  <c r="D538" i="29"/>
  <c r="D539" i="29"/>
  <c r="D540" i="29"/>
  <c r="D541" i="29"/>
  <c r="D542" i="29"/>
  <c r="D543" i="29"/>
  <c r="D544" i="29"/>
  <c r="D545" i="29"/>
  <c r="D546" i="29"/>
  <c r="E4" i="29" l="1"/>
  <c r="D4" i="29"/>
  <c r="B33" i="16" l="1"/>
  <c r="F33" i="16" s="1"/>
  <c r="B39" i="16"/>
  <c r="B15" i="16"/>
  <c r="F15" i="16" s="1"/>
  <c r="G15" i="16" s="1"/>
  <c r="B56" i="16"/>
  <c r="F56" i="16" s="1"/>
  <c r="G56" i="16" s="1"/>
  <c r="B55" i="16"/>
  <c r="F55" i="16" s="1"/>
  <c r="G55" i="16" s="1"/>
  <c r="B54" i="16"/>
  <c r="F54" i="16" s="1"/>
  <c r="B50" i="16"/>
  <c r="F50" i="16" s="1"/>
  <c r="G50" i="16" s="1"/>
  <c r="B49" i="16"/>
  <c r="F49" i="16" s="1"/>
  <c r="G49" i="16" s="1"/>
  <c r="B47" i="16"/>
  <c r="F47" i="16" s="1"/>
  <c r="G47" i="16" s="1"/>
  <c r="B41" i="16"/>
  <c r="F41" i="16" s="1"/>
  <c r="B40" i="16"/>
  <c r="F40" i="16" s="1"/>
  <c r="G40" i="16" s="1"/>
  <c r="B34" i="16"/>
  <c r="F34" i="16" s="1"/>
  <c r="G34" i="16" s="1"/>
  <c r="B32" i="16"/>
  <c r="F32" i="16" s="1"/>
  <c r="G32" i="16" s="1"/>
  <c r="B31" i="16"/>
  <c r="F31" i="16" s="1"/>
  <c r="G31" i="16" s="1"/>
  <c r="B30" i="16"/>
  <c r="F30" i="16" s="1"/>
  <c r="G30" i="16" s="1"/>
  <c r="B29" i="16"/>
  <c r="F29" i="16" s="1"/>
  <c r="G29" i="16" s="1"/>
  <c r="B28" i="16"/>
  <c r="F28" i="16" s="1"/>
  <c r="G28" i="16" s="1"/>
  <c r="B27" i="16"/>
  <c r="F27" i="16" s="1"/>
  <c r="G27" i="16" s="1"/>
  <c r="B21" i="16"/>
  <c r="F21" i="16" s="1"/>
  <c r="G21" i="16" s="1"/>
  <c r="B20" i="16"/>
  <c r="F20" i="16" s="1"/>
  <c r="G20" i="16" s="1"/>
  <c r="B18" i="16"/>
  <c r="B17" i="16"/>
  <c r="F17" i="16" s="1"/>
  <c r="G17" i="16" s="1"/>
  <c r="B16" i="16"/>
  <c r="F16" i="16" s="1"/>
  <c r="G16" i="16" s="1"/>
  <c r="B14" i="16"/>
  <c r="G33" i="16" l="1"/>
  <c r="F18" i="16"/>
  <c r="G18" i="16" s="1"/>
  <c r="F39" i="16"/>
  <c r="G39" i="16" s="1"/>
  <c r="B51" i="16"/>
  <c r="F14" i="16"/>
  <c r="G14" i="16" s="1"/>
  <c r="B35" i="16"/>
  <c r="F35" i="16" s="1"/>
  <c r="G35" i="16" s="1"/>
  <c r="C47" i="16"/>
  <c r="F51" i="16" l="1"/>
  <c r="C49" i="16"/>
  <c r="C28" i="16"/>
  <c r="B59" i="16"/>
  <c r="F59" i="16" s="1"/>
  <c r="G59" i="16" s="1"/>
  <c r="C50" i="16"/>
  <c r="C27" i="16"/>
  <c r="C15" i="16"/>
  <c r="C21" i="16"/>
  <c r="C55" i="16"/>
  <c r="C24" i="16"/>
  <c r="C31" i="16"/>
  <c r="C40" i="16"/>
  <c r="C33" i="16"/>
  <c r="C22" i="16"/>
  <c r="C16" i="16"/>
  <c r="C58" i="16"/>
  <c r="C14" i="16"/>
  <c r="C26" i="16"/>
  <c r="C20" i="16"/>
  <c r="C54" i="16"/>
  <c r="C36" i="16"/>
  <c r="C25" i="16"/>
  <c r="C57" i="16"/>
  <c r="C39" i="16"/>
  <c r="C30" i="16"/>
  <c r="C32" i="16"/>
  <c r="C23" i="16"/>
  <c r="C51" i="16"/>
  <c r="C56" i="16"/>
  <c r="C52" i="16"/>
  <c r="C29" i="16"/>
  <c r="C18" i="16"/>
  <c r="C34" i="16"/>
  <c r="G51" i="16" l="1"/>
  <c r="G23" i="16"/>
  <c r="G25" i="16"/>
  <c r="G26" i="16"/>
  <c r="G22" i="16"/>
  <c r="G24" i="16"/>
  <c r="B32" i="22"/>
  <c r="F33" i="23"/>
  <c r="G33" i="23" s="1"/>
  <c r="F14" i="23"/>
  <c r="G14" i="23" s="1"/>
  <c r="F15" i="23"/>
  <c r="G15" i="23" s="1"/>
  <c r="F16" i="23"/>
  <c r="G16" i="23" s="1"/>
  <c r="F17" i="23"/>
  <c r="G17" i="23" s="1"/>
  <c r="F18" i="23"/>
  <c r="G18" i="23" s="1"/>
  <c r="F19" i="23"/>
  <c r="G19" i="23" s="1"/>
  <c r="F20" i="23"/>
  <c r="G20" i="23" s="1"/>
  <c r="F21" i="23"/>
  <c r="G21" i="23" s="1"/>
  <c r="F22" i="23"/>
  <c r="G22" i="23" s="1"/>
  <c r="F23" i="23"/>
  <c r="F24" i="23"/>
  <c r="G24" i="23" s="1"/>
  <c r="F25" i="23"/>
  <c r="F26" i="23"/>
  <c r="F27" i="23"/>
  <c r="F28" i="23"/>
  <c r="F29" i="23"/>
  <c r="F30" i="23"/>
  <c r="F31" i="23"/>
  <c r="F32" i="23"/>
  <c r="C13" i="22" l="1"/>
  <c r="C17" i="22"/>
  <c r="C21" i="22"/>
  <c r="C11" i="22"/>
  <c r="C14" i="22"/>
  <c r="C18" i="22"/>
  <c r="F32" i="22"/>
  <c r="G32" i="22" s="1"/>
  <c r="C15" i="22"/>
  <c r="C19" i="22"/>
  <c r="C23" i="22"/>
  <c r="C12" i="22"/>
  <c r="C16" i="22"/>
  <c r="C22" i="22"/>
  <c r="C20" i="22"/>
  <c r="C12" i="18"/>
  <c r="C13" i="18"/>
  <c r="C14" i="18"/>
  <c r="C15" i="18"/>
  <c r="C16" i="18"/>
  <c r="C17" i="18"/>
  <c r="C18" i="18"/>
  <c r="C19" i="18"/>
  <c r="C20" i="18"/>
  <c r="C21" i="18"/>
  <c r="C22" i="18"/>
  <c r="C23" i="18"/>
  <c r="C25" i="18"/>
  <c r="C26" i="18"/>
  <c r="C27" i="18"/>
  <c r="C28" i="18"/>
  <c r="C29" i="18"/>
  <c r="C30" i="18"/>
  <c r="F32" i="18"/>
  <c r="G32" i="18" s="1"/>
  <c r="F12" i="18"/>
  <c r="G12" i="18" s="1"/>
  <c r="F13" i="18"/>
  <c r="G13" i="18" s="1"/>
  <c r="F14" i="18"/>
  <c r="G14" i="18" s="1"/>
  <c r="F15" i="18"/>
  <c r="G15" i="18" s="1"/>
  <c r="F16" i="18"/>
  <c r="G16" i="18" s="1"/>
  <c r="F17" i="18"/>
  <c r="G17" i="18" s="1"/>
  <c r="F18" i="18"/>
  <c r="G18" i="18" s="1"/>
  <c r="F19" i="18"/>
  <c r="G19" i="18" s="1"/>
  <c r="F20" i="18"/>
  <c r="G20" i="18" s="1"/>
  <c r="F21" i="18"/>
  <c r="G21" i="18" s="1"/>
  <c r="F22" i="18"/>
  <c r="G22" i="18" s="1"/>
  <c r="F23" i="18"/>
  <c r="G23" i="18" s="1"/>
  <c r="F24" i="18"/>
  <c r="G24" i="18" s="1"/>
  <c r="F25" i="18"/>
  <c r="G25" i="18" s="1"/>
  <c r="F26" i="18"/>
  <c r="G26" i="18" s="1"/>
  <c r="F27" i="18"/>
  <c r="G27" i="18" s="1"/>
  <c r="F28" i="18"/>
  <c r="G28" i="18" s="1"/>
  <c r="F29" i="18"/>
  <c r="G29" i="18" s="1"/>
  <c r="F30" i="18"/>
  <c r="G30" i="18" s="1"/>
  <c r="F31" i="18"/>
  <c r="G31" i="18" s="1"/>
  <c r="K14" i="24" l="1"/>
  <c r="O14" i="24" s="1"/>
  <c r="K12" i="24"/>
  <c r="O12" i="24" s="1"/>
  <c r="K10" i="24"/>
  <c r="O10" i="24" s="1"/>
  <c r="K7" i="24"/>
  <c r="O7" i="24" s="1"/>
  <c r="O5" i="24"/>
  <c r="C32" i="18"/>
</calcChain>
</file>

<file path=xl/comments1.xml><?xml version="1.0" encoding="utf-8"?>
<comments xmlns="http://schemas.openxmlformats.org/spreadsheetml/2006/main">
  <authors>
    <author>2695</author>
  </authors>
  <commentList>
    <comment ref="B2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2695:</t>
        </r>
        <r>
          <rPr>
            <sz val="9"/>
            <color indexed="81"/>
            <rFont val="新細明體"/>
            <family val="1"/>
            <charset val="136"/>
          </rPr>
          <t xml:space="preserve">
2010/12/6 因應保險局11/5會議需求調整，原值"其他應收款"</t>
        </r>
      </text>
    </comment>
    <comment ref="B2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2695:</t>
        </r>
        <r>
          <rPr>
            <sz val="9"/>
            <color indexed="81"/>
            <rFont val="新細明體"/>
            <family val="1"/>
            <charset val="136"/>
          </rPr>
          <t xml:space="preserve">
2010/12/6 因應保險局11/5會議需求調整，原值 應收利息及收益</t>
        </r>
      </text>
    </comment>
  </commentList>
</comments>
</file>

<file path=xl/comments2.xml><?xml version="1.0" encoding="utf-8"?>
<comments xmlns="http://schemas.openxmlformats.org/spreadsheetml/2006/main">
  <authors>
    <author>林宏昇</author>
  </authors>
  <commentList>
    <comment ref="B74" authorId="0" shapeId="0">
      <text>
        <r>
          <rPr>
            <b/>
            <sz val="9"/>
            <color indexed="81"/>
            <rFont val="細明體"/>
            <family val="3"/>
            <charset val="136"/>
          </rPr>
          <t>林宏昇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不動產投資淨額</t>
        </r>
      </text>
    </comment>
  </commentList>
</comments>
</file>

<file path=xl/sharedStrings.xml><?xml version="1.0" encoding="utf-8"?>
<sst xmlns="http://schemas.openxmlformats.org/spreadsheetml/2006/main" count="1422" uniqueCount="1169">
  <si>
    <t xml:space="preserve">            </t>
  </si>
  <si>
    <t xml:space="preserve">       </t>
  </si>
  <si>
    <r>
      <t>(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</t>
    </r>
  </si>
  <si>
    <r>
      <rPr>
        <sz val="10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</si>
  <si>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</si>
  <si>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</si>
  <si>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</si>
  <si>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</si>
  <si>
    <r>
      <t xml:space="preserve">  </t>
    </r>
    <r>
      <rPr>
        <sz val="11"/>
        <rFont val="標楷體"/>
        <family val="4"/>
        <charset val="136"/>
      </rPr>
      <t>現金及約當現金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</si>
  <si>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應收款項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</si>
  <si>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待出售資產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</si>
  <si>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</si>
  <si>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備供出售金融資產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</si>
  <si>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避險之衍生金融資產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</si>
  <si>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以成本衡量之金融資產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</si>
  <si>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無活絡市場之債券投資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</si>
  <si>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持有至到期日金融資產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</si>
  <si>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採用權益法之投資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</si>
  <si>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投資性不動產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</si>
  <si>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放款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</si>
  <si>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再保險合約資產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</si>
  <si>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不動產及設備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</si>
  <si>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遞延所得稅資產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</si>
  <si>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資產合計</t>
    </r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</si>
  <si>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</si>
  <si>
    <r>
      <t xml:space="preserve">  </t>
    </r>
    <r>
      <rPr>
        <sz val="11"/>
        <rFont val="標楷體"/>
        <family val="4"/>
        <charset val="136"/>
      </rPr>
      <t>短期債務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</si>
  <si>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應付款項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</si>
  <si>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與待出售資產直接相關之負債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</si>
  <si>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</si>
  <si>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以成本衡量之金融負債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</si>
  <si>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特別股負債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</si>
  <si>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</si>
  <si>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保險負債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</si>
  <si>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具金融商品性質之保險契約準備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</si>
  <si>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負債準備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</si>
  <si>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遞延所得稅負債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</si>
  <si>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其他負債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</si>
  <si>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負債合計</t>
    </r>
  </si>
  <si>
    <r>
      <t xml:space="preserve">  </t>
    </r>
    <r>
      <rPr>
        <sz val="11"/>
        <rFont val="標楷體"/>
        <family val="4"/>
        <charset val="136"/>
      </rPr>
      <t>股本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</si>
  <si>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資本公積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</si>
  <si>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保留盈餘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</si>
  <si>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其他權益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</si>
  <si>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</si>
  <si>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</si>
  <si>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</si>
  <si>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營業收入</t>
    </r>
  </si>
  <si>
    <r>
      <t xml:space="preserve">      </t>
    </r>
    <r>
      <rPr>
        <sz val="11"/>
        <rFont val="標楷體"/>
        <family val="4"/>
        <charset val="136"/>
      </rPr>
      <t>保費收入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</si>
  <si>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減：再保費支出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</si>
  <si>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</si>
  <si>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</si>
  <si>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</t>
    </r>
    <r>
      <rPr>
        <sz val="11"/>
        <rFont val="標楷體"/>
        <family val="4"/>
        <charset val="136"/>
      </rPr>
      <t>利息收入</t>
    </r>
  </si>
  <si>
    <r>
      <t xml:space="preserve">      </t>
    </r>
    <r>
      <rPr>
        <sz val="11"/>
        <rFont val="標楷體"/>
        <family val="4"/>
        <charset val="136"/>
      </rPr>
      <t>透過損益按公允價值衡量之金融資產及負債損益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</si>
  <si>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採用權益法之關聯企業及合資損益之份額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</si>
  <si>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投資減損損失及迴轉利益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</si>
  <si>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其他淨投資損益</t>
    </r>
  </si>
  <si>
    <r>
      <t xml:space="preserve">    </t>
    </r>
    <r>
      <rPr>
        <sz val="11"/>
        <rFont val="標楷體"/>
        <family val="4"/>
        <charset val="136"/>
      </rPr>
      <t>其他營業收入</t>
    </r>
  </si>
  <si>
    <r>
      <rPr>
        <sz val="11"/>
        <rFont val="標楷體"/>
        <family val="4"/>
        <charset val="136"/>
      </rPr>
      <t>營業收入合計</t>
    </r>
    <phoneticPr fontId="2" type="noConversion"/>
  </si>
  <si>
    <r>
      <rPr>
        <sz val="11"/>
        <rFont val="標楷體"/>
        <family val="4"/>
        <charset val="136"/>
      </rPr>
      <t>營業成本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</si>
  <si>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保險賠款與給付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</si>
  <si>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減：攤回再保賠款與給付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</si>
  <si>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</si>
  <si>
    <r>
      <t xml:space="preserve">    </t>
    </r>
    <r>
      <rPr>
        <sz val="11"/>
        <rFont val="標楷體"/>
        <family val="4"/>
        <charset val="136"/>
      </rPr>
      <t>其他保險負債淨變動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</si>
  <si>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具金融商品性質之保險契約準備淨變動</t>
    </r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</si>
  <si>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</si>
  <si>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</si>
  <si>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</si>
  <si>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2" type="noConversion"/>
  </si>
  <si>
    <r>
      <rPr>
        <sz val="11"/>
        <rFont val="標楷體"/>
        <family val="4"/>
        <charset val="136"/>
      </rPr>
      <t>營業費用</t>
    </r>
    <phoneticPr fontId="2" type="noConversion"/>
  </si>
  <si>
    <r>
      <rPr>
        <sz val="11"/>
        <rFont val="標楷體"/>
        <family val="4"/>
        <charset val="136"/>
      </rPr>
      <t>營業利益</t>
    </r>
    <phoneticPr fontId="2" type="noConversion"/>
  </si>
  <si>
    <r>
      <rPr>
        <sz val="11"/>
        <rFont val="標楷體"/>
        <family val="4"/>
        <charset val="136"/>
      </rPr>
      <t>營業外收入及支出</t>
    </r>
    <phoneticPr fontId="2" type="noConversion"/>
  </si>
  <si>
    <r>
      <rPr>
        <sz val="11"/>
        <rFont val="標楷體"/>
        <family val="4"/>
        <charset val="136"/>
      </rPr>
      <t>稅前純益</t>
    </r>
    <phoneticPr fontId="2" type="noConversion"/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</si>
  <si>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</si>
  <si>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公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司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別</t>
    </r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</si>
  <si>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</si>
  <si>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</si>
  <si>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0"/>
        <rFont val="標楷體"/>
        <family val="4"/>
        <charset val="136"/>
      </rPr>
      <t>金</t>
    </r>
    <r>
      <rPr>
        <sz val="10"/>
        <rFont val="Times New Roman"/>
        <family val="1"/>
      </rPr>
      <t xml:space="preserve">      </t>
    </r>
    <r>
      <rPr>
        <sz val="10"/>
        <rFont val="標楷體"/>
        <family val="4"/>
        <charset val="136"/>
      </rPr>
      <t>額</t>
    </r>
  </si>
  <si>
    <r>
      <t>(</t>
    </r>
    <r>
      <rPr>
        <sz val="20"/>
        <rFont val="標楷體"/>
        <family val="4"/>
        <charset val="136"/>
      </rPr>
      <t>七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營運比率</t>
    </r>
    <phoneticPr fontId="2" type="noConversion"/>
  </si>
  <si>
    <r>
      <t xml:space="preserve">   1.</t>
    </r>
    <r>
      <rPr>
        <sz val="13"/>
        <color indexed="8"/>
        <rFont val="標楷體"/>
        <family val="4"/>
        <charset val="136"/>
      </rPr>
      <t>資本比率分析</t>
    </r>
    <phoneticPr fontId="2" type="noConversion"/>
  </si>
  <si>
    <r>
      <t xml:space="preserve">   2.</t>
    </r>
    <r>
      <rPr>
        <sz val="13"/>
        <color indexed="8"/>
        <rFont val="標楷體"/>
        <family val="4"/>
        <charset val="136"/>
      </rPr>
      <t>收益性分析</t>
    </r>
    <phoneticPr fontId="2" type="noConversion"/>
  </si>
  <si>
    <r>
      <t xml:space="preserve">             </t>
    </r>
    <r>
      <rPr>
        <sz val="11"/>
        <rFont val="標楷體"/>
        <family val="4"/>
        <charset val="136"/>
      </rPr>
      <t>未滿期保費準備淨變動</t>
    </r>
    <phoneticPr fontId="2" type="noConversion"/>
  </si>
  <si>
    <r>
      <t xml:space="preserve">     (1)</t>
    </r>
    <r>
      <rPr>
        <sz val="13"/>
        <color indexed="8"/>
        <rFont val="標楷體"/>
        <family val="4"/>
        <charset val="136"/>
      </rPr>
      <t>營業利益占營業收入比率</t>
    </r>
    <phoneticPr fontId="2" type="noConversion"/>
  </si>
  <si>
    <r>
      <t xml:space="preserve">     (2)</t>
    </r>
    <r>
      <rPr>
        <sz val="13"/>
        <color indexed="8"/>
        <rFont val="標楷體"/>
        <family val="4"/>
        <charset val="136"/>
      </rPr>
      <t>稅前純益占營業收入比率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</si>
  <si>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再保佣金及手續費收入</t>
    </r>
    <phoneticPr fontId="2" type="noConversion"/>
  </si>
  <si>
    <t>全體產物保險公司資產負債統計表</t>
    <phoneticPr fontId="2" type="noConversion"/>
  </si>
  <si>
    <t>各產物保險公司稅前純益統計表</t>
    <phoneticPr fontId="2" type="noConversion"/>
  </si>
  <si>
    <t>全體產物保險公司綜合損益統計表</t>
    <phoneticPr fontId="2" type="noConversion"/>
  </si>
  <si>
    <t>各產物保險公司保險負債統計表</t>
    <phoneticPr fontId="2" type="noConversion"/>
  </si>
  <si>
    <t>各產物保險公司其他有價證券投資統計表</t>
    <phoneticPr fontId="2" type="noConversion"/>
  </si>
  <si>
    <r>
      <t>(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保險負債</t>
    </r>
    <phoneticPr fontId="2" type="noConversion"/>
  </si>
  <si>
    <r>
      <t>(</t>
    </r>
    <r>
      <rPr>
        <sz val="20"/>
        <rFont val="標楷體"/>
        <family val="4"/>
        <charset val="136"/>
      </rPr>
      <t>六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不動產投資</t>
    </r>
    <phoneticPr fontId="2" type="noConversion"/>
  </si>
  <si>
    <r>
      <t>(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</t>
    </r>
    <phoneticPr fontId="2" type="noConversion"/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</si>
  <si>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淨損</t>
    </r>
    <r>
      <rPr>
        <sz val="11"/>
        <rFont val="Times New Roman"/>
        <family val="1"/>
      </rPr>
      <t>)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</si>
  <si>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本期所得稅資產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</si>
  <si>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本期所得稅負債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</si>
  <si>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兆豐產物保險公司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</si>
  <si>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富邦產物保險公司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</si>
  <si>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泰安產物保險公司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</si>
  <si>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明台產物保險公司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</si>
  <si>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南山產物保險公司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</si>
  <si>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第一產物保險公司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</si>
  <si>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旺旺友聯產物保險公司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</si>
  <si>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</si>
  <si>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華南產物保險公司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</si>
  <si>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國泰世紀產物保險公司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</si>
  <si>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新安東京海上產物保險公司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</si>
  <si>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台壽保產物保險公司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</si>
  <si>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合　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　　　　　　　　　　　計</t>
    </r>
  </si>
  <si>
    <r>
      <t xml:space="preserve">  </t>
    </r>
    <r>
      <rPr>
        <sz val="11"/>
        <rFont val="標楷體"/>
        <family val="4"/>
        <charset val="136"/>
      </rPr>
      <t>兆豐產物保險公司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</si>
  <si>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富邦產物保險公司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</si>
  <si>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泰安產物保險公司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</si>
  <si>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明台產物保險公司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</si>
  <si>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第一產物保險公司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</si>
  <si>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旺旺友聯產物保險公司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</si>
  <si>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</si>
  <si>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華南產物保險公司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</si>
  <si>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國泰世紀產物保險公司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</si>
  <si>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新安東京海上產物保險公司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</si>
  <si>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台壽保產物保險公司</t>
    </r>
    <phoneticPr fontId="2" type="noConversion"/>
  </si>
  <si>
    <r>
      <rPr>
        <sz val="11"/>
        <rFont val="標楷體"/>
        <family val="4"/>
        <charset val="136"/>
      </rPr>
      <t>公</t>
    </r>
    <r>
      <rPr>
        <sz val="11"/>
        <rFont val="Times New Roman"/>
        <family val="1"/>
      </rPr>
      <t xml:space="preserve">             </t>
    </r>
    <r>
      <rPr>
        <sz val="11"/>
        <rFont val="標楷體"/>
        <family val="4"/>
        <charset val="136"/>
      </rPr>
      <t>司</t>
    </r>
    <r>
      <rPr>
        <sz val="11"/>
        <rFont val="Times New Roman"/>
        <family val="1"/>
      </rPr>
      <t xml:space="preserve">             </t>
    </r>
    <r>
      <rPr>
        <sz val="11"/>
        <rFont val="標楷體"/>
        <family val="4"/>
        <charset val="136"/>
      </rPr>
      <t>別</t>
    </r>
  </si>
  <si>
    <r>
      <rPr>
        <sz val="11"/>
        <rFont val="標楷體"/>
        <family val="4"/>
        <charset val="136"/>
      </rPr>
      <t>比較增減</t>
    </r>
    <phoneticPr fontId="2" type="noConversion"/>
  </si>
  <si>
    <t>註：政府債券包括公債及國庫券。</t>
    <phoneticPr fontId="2" type="noConversion"/>
  </si>
  <si>
    <r>
      <t xml:space="preserve">  </t>
    </r>
    <r>
      <rPr>
        <sz val="11"/>
        <rFont val="標楷體"/>
        <family val="4"/>
        <charset val="136"/>
      </rPr>
      <t>南山產物保險公司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</si>
  <si>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投資性不動產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</si>
  <si>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t xml:space="preserve">       </t>
    <phoneticPr fontId="2" type="noConversion"/>
  </si>
  <si>
    <t>%</t>
  </si>
  <si>
    <r>
      <t>107</t>
    </r>
    <r>
      <rPr>
        <sz val="11"/>
        <rFont val="標楷體"/>
        <family val="4"/>
        <charset val="136"/>
      </rPr>
      <t>年底</t>
    </r>
    <phoneticPr fontId="2" type="noConversion"/>
  </si>
  <si>
    <r>
      <t>107</t>
    </r>
    <r>
      <rPr>
        <sz val="11"/>
        <rFont val="標楷體"/>
        <family val="4"/>
        <charset val="136"/>
      </rPr>
      <t>年</t>
    </r>
    <phoneticPr fontId="2" type="noConversion"/>
  </si>
  <si>
    <t xml:space="preserve"> 按攤銷後成本衡量之金融資產</t>
    <phoneticPr fontId="2" type="noConversion"/>
  </si>
  <si>
    <t xml:space="preserve"> 無形資產</t>
    <phoneticPr fontId="2" type="noConversion"/>
  </si>
  <si>
    <t xml:space="preserve">  放款</t>
  </si>
  <si>
    <t xml:space="preserve">   除列按攤銷後成本衡量之金融資產淨損益</t>
    <phoneticPr fontId="2" type="noConversion"/>
  </si>
  <si>
    <r>
      <t xml:space="preserve">      </t>
    </r>
    <r>
      <rPr>
        <sz val="11"/>
        <rFont val="標楷體"/>
        <family val="4"/>
        <charset val="136"/>
      </rPr>
      <t>採用覆蓋法重分類之損益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</si>
  <si>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和泰產物保險公司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</si>
  <si>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和泰產物保險公司</t>
    </r>
    <phoneticPr fontId="2" type="noConversion"/>
  </si>
  <si>
    <t>D/E ratio</t>
    <phoneticPr fontId="2" type="noConversion"/>
  </si>
  <si>
    <t>E/A ratio</t>
    <phoneticPr fontId="2" type="noConversion"/>
  </si>
  <si>
    <t>difference</t>
    <phoneticPr fontId="2" type="noConversion"/>
  </si>
  <si>
    <r>
      <t xml:space="preserve">  </t>
    </r>
    <r>
      <rPr>
        <sz val="11"/>
        <rFont val="標楷體"/>
        <family val="4"/>
        <charset val="136"/>
      </rPr>
      <t>和泰產物保險公司</t>
    </r>
    <phoneticPr fontId="2" type="noConversion"/>
  </si>
  <si>
    <t>不動產及設備</t>
  </si>
  <si>
    <t>現金及約當現金</t>
  </si>
  <si>
    <t>應收款項</t>
  </si>
  <si>
    <t>透過損益按公允價值衡量之金融資產</t>
  </si>
  <si>
    <t>透過其他綜合損益按公允價值衡量之金融資產</t>
  </si>
  <si>
    <t>按攤銷後成本衡量之金融資產</t>
  </si>
  <si>
    <t>其他金融資產</t>
  </si>
  <si>
    <t>投資性不動產</t>
  </si>
  <si>
    <t>再保險合約資產</t>
  </si>
  <si>
    <t>應付款項</t>
  </si>
  <si>
    <t>保險負債</t>
  </si>
  <si>
    <t>負債準備</t>
  </si>
  <si>
    <t>其他負債</t>
  </si>
  <si>
    <t>權益</t>
  </si>
  <si>
    <t xml:space="preserve"> 透過其他綜合損益按公允價值衡量</t>
    <phoneticPr fontId="2" type="noConversion"/>
  </si>
  <si>
    <t xml:space="preserve">  之金融資產</t>
    <phoneticPr fontId="2" type="noConversion"/>
  </si>
  <si>
    <t xml:space="preserve"> 臺灣產物保險公司</t>
    <phoneticPr fontId="2" type="noConversion"/>
  </si>
  <si>
    <r>
      <t xml:space="preserve">  </t>
    </r>
    <r>
      <rPr>
        <sz val="11"/>
        <rFont val="標楷體"/>
        <family val="4"/>
        <charset val="136"/>
      </rPr>
      <t>臺灣產物保險公司</t>
    </r>
    <phoneticPr fontId="2" type="noConversion"/>
  </si>
  <si>
    <t xml:space="preserve">   透過其他綜合損益按公允價值衡量之金融資產</t>
    <phoneticPr fontId="2" type="noConversion"/>
  </si>
  <si>
    <t xml:space="preserve">    已實現損益</t>
    <phoneticPr fontId="2" type="noConversion"/>
  </si>
  <si>
    <r>
      <t xml:space="preserve">    </t>
    </r>
    <r>
      <rPr>
        <sz val="11"/>
        <rFont val="標楷體"/>
        <family val="4"/>
        <charset val="136"/>
      </rPr>
      <t>權益合計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</si>
  <si>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負債及權益合計</t>
    </r>
    <phoneticPr fontId="2" type="noConversion"/>
  </si>
  <si>
    <r>
      <rPr>
        <sz val="20"/>
        <rFont val="標楷體"/>
        <family val="4"/>
        <charset val="136"/>
      </rPr>
      <t>圖</t>
    </r>
    <r>
      <rPr>
        <sz val="20"/>
        <rFont val="Times New Roman"/>
        <family val="1"/>
      </rPr>
      <t xml:space="preserve">21 </t>
    </r>
    <r>
      <rPr>
        <sz val="20"/>
        <rFont val="標楷體"/>
        <family val="4"/>
        <charset val="136"/>
      </rPr>
      <t>全體產物保險公司資產負債結構</t>
    </r>
    <phoneticPr fontId="2" type="noConversion"/>
  </si>
  <si>
    <t>本期其他綜合損益(稅後)</t>
    <phoneticPr fontId="2" type="noConversion"/>
  </si>
  <si>
    <t>本期綜合損益總額(稅後)</t>
    <phoneticPr fontId="2" type="noConversion"/>
  </si>
  <si>
    <r>
      <t xml:space="preserve">     (2)</t>
    </r>
    <r>
      <rPr>
        <sz val="13"/>
        <color indexed="8"/>
        <rFont val="標楷體"/>
        <family val="4"/>
        <charset val="136"/>
      </rPr>
      <t>權益占資產總額比率</t>
    </r>
    <phoneticPr fontId="2" type="noConversion"/>
  </si>
  <si>
    <r>
      <t xml:space="preserve">     (3)</t>
    </r>
    <r>
      <rPr>
        <sz val="13"/>
        <color indexed="8"/>
        <rFont val="標楷體"/>
        <family val="4"/>
        <charset val="136"/>
      </rPr>
      <t>稅前純益占平均權益比率</t>
    </r>
    <phoneticPr fontId="2" type="noConversion"/>
  </si>
  <si>
    <r>
      <t>(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權益</t>
    </r>
    <phoneticPr fontId="2" type="noConversion"/>
  </si>
  <si>
    <t xml:space="preserve"> 比利時商裕利安宜產物保險公司</t>
  </si>
  <si>
    <t xml:space="preserve"> 法商科法斯產物保險公司</t>
    <phoneticPr fontId="2" type="noConversion"/>
  </si>
  <si>
    <t xml:space="preserve"> 美商安達產物保險公司</t>
    <phoneticPr fontId="2" type="noConversion"/>
  </si>
  <si>
    <t xml:space="preserve"> 香港商亞洲保險公司</t>
    <phoneticPr fontId="2" type="noConversion"/>
  </si>
  <si>
    <t xml:space="preserve"> 法商安盛產物保險公司</t>
    <phoneticPr fontId="2" type="noConversion"/>
  </si>
  <si>
    <t xml:space="preserve"> 法商法國巴黎產物保險公司</t>
    <phoneticPr fontId="2" type="noConversion"/>
  </si>
  <si>
    <t xml:space="preserve"> 新商美國國際產物保險公司</t>
    <phoneticPr fontId="2" type="noConversion"/>
  </si>
  <si>
    <t xml:space="preserve"> 法商科法斯產物保險公司</t>
    <phoneticPr fontId="2" type="noConversion"/>
  </si>
  <si>
    <t xml:space="preserve"> 香港商亞洲保險公司</t>
    <phoneticPr fontId="2" type="noConversion"/>
  </si>
  <si>
    <t xml:space="preserve"> 比利時商裕利安宜產物保險公司</t>
    <phoneticPr fontId="2" type="noConversion"/>
  </si>
  <si>
    <r>
      <t xml:space="preserve">  </t>
    </r>
    <r>
      <rPr>
        <sz val="11"/>
        <rFont val="標楷體"/>
        <family val="4"/>
        <charset val="136"/>
      </rPr>
      <t>法商科法斯產物保險公司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</si>
  <si>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美商安達產物保險公司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</si>
  <si>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香港商亞洲保險公司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</si>
  <si>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法商安盛產物保險公司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</si>
  <si>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法商法國巴黎產物保險公司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</si>
  <si>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新商美國國際產物保險公司</t>
    </r>
    <phoneticPr fontId="2" type="noConversion"/>
  </si>
  <si>
    <t>其他項目資產</t>
    <phoneticPr fontId="2" type="noConversion"/>
  </si>
  <si>
    <t>其他項目負債</t>
    <phoneticPr fontId="2" type="noConversion"/>
  </si>
  <si>
    <t>各產物保險公司權益統計表</t>
    <phoneticPr fontId="2" type="noConversion"/>
  </si>
  <si>
    <t>權 益</t>
    <phoneticPr fontId="2" type="noConversion"/>
  </si>
  <si>
    <r>
      <t xml:space="preserve"> 2.</t>
    </r>
    <r>
      <rPr>
        <sz val="13"/>
        <rFont val="標楷體"/>
        <family val="4"/>
        <charset val="136"/>
      </rPr>
      <t>其他有價證券投資</t>
    </r>
    <phoneticPr fontId="2" type="noConversion"/>
  </si>
  <si>
    <r>
      <t xml:space="preserve"> 1.</t>
    </r>
    <r>
      <rPr>
        <sz val="13"/>
        <rFont val="標楷體"/>
        <family val="4"/>
        <charset val="136"/>
      </rPr>
      <t>政府債券</t>
    </r>
    <phoneticPr fontId="2" type="noConversion"/>
  </si>
  <si>
    <t>年月：108/12</t>
  </si>
  <si>
    <t>產物保險公司月計表(表01)              單位：百萬元</t>
  </si>
  <si>
    <t>產險公司代號</t>
  </si>
  <si>
    <t>科目 代號</t>
  </si>
  <si>
    <t>產險公司名稱</t>
  </si>
  <si>
    <t>合 計</t>
  </si>
  <si>
    <t>台灣產險</t>
  </si>
  <si>
    <t>兆豐產險</t>
  </si>
  <si>
    <t>富邦產險</t>
  </si>
  <si>
    <t>和泰產險</t>
  </si>
  <si>
    <t>泰安產險</t>
  </si>
  <si>
    <t>明台產險</t>
  </si>
  <si>
    <t>南山產險</t>
  </si>
  <si>
    <t>第一產險</t>
  </si>
  <si>
    <t>旺旺友聯產險</t>
  </si>
  <si>
    <t>新光產險</t>
  </si>
  <si>
    <t>華南產險</t>
  </si>
  <si>
    <t>國泰世紀產險</t>
  </si>
  <si>
    <t>新安東京海上</t>
  </si>
  <si>
    <t>台壽保產險</t>
  </si>
  <si>
    <t>比商裕利安誼</t>
  </si>
  <si>
    <t>新商美國國際</t>
  </si>
  <si>
    <t>法商科法斯</t>
  </si>
  <si>
    <t>美商安達</t>
  </si>
  <si>
    <t>港商亞洲保險</t>
  </si>
  <si>
    <t>法商安盛產險</t>
  </si>
  <si>
    <t>法國巴黎產物</t>
  </si>
  <si>
    <t>資產</t>
  </si>
  <si>
    <t>庫存現金</t>
  </si>
  <si>
    <t>銀行存款</t>
  </si>
  <si>
    <t>週轉金</t>
  </si>
  <si>
    <t>可轉讓定期存單</t>
  </si>
  <si>
    <t>待交換票據</t>
  </si>
  <si>
    <t>庫存外幣</t>
  </si>
  <si>
    <t>約當現金</t>
  </si>
  <si>
    <t>匯撥中現金</t>
  </si>
  <si>
    <t>外幣存款</t>
  </si>
  <si>
    <t>應收票據－淨額</t>
  </si>
  <si>
    <t>應收票據</t>
  </si>
  <si>
    <t>備抵損失－應收票據</t>
  </si>
  <si>
    <t>應收票據－催收款</t>
  </si>
  <si>
    <t>備抵損失－應收票據－催收款</t>
  </si>
  <si>
    <t>應收票據-關係人-淨額</t>
  </si>
  <si>
    <t>應收票據-關係人</t>
  </si>
  <si>
    <t>備抵損失-應收票據關係人</t>
  </si>
  <si>
    <t>應收保費－淨額</t>
  </si>
  <si>
    <t>應收保費</t>
  </si>
  <si>
    <t>備抵損失－應收保費</t>
  </si>
  <si>
    <t>應收保費－催收款</t>
  </si>
  <si>
    <t>備抵損失－應收保費－催收款</t>
  </si>
  <si>
    <t>其他應收款</t>
  </si>
  <si>
    <t>應收利息</t>
  </si>
  <si>
    <t>應收收益</t>
  </si>
  <si>
    <t>應收股利</t>
  </si>
  <si>
    <t>託辦往來</t>
  </si>
  <si>
    <t>代理處往來</t>
  </si>
  <si>
    <t>經紀人/代理人往來</t>
  </si>
  <si>
    <t>其他應收款-其他</t>
  </si>
  <si>
    <t>其他應收款-催收款</t>
  </si>
  <si>
    <t>備抵損失-其他應收款</t>
  </si>
  <si>
    <t>備抵損失-其他應收款-催收款</t>
  </si>
  <si>
    <t>本期所得稅資產</t>
  </si>
  <si>
    <t>應收所得稅退稅款</t>
  </si>
  <si>
    <t>預付所得稅</t>
  </si>
  <si>
    <t>待出售資產</t>
  </si>
  <si>
    <t>待處分股權投資</t>
  </si>
  <si>
    <t>累計減損-待處分股權投資</t>
  </si>
  <si>
    <t>待出售資產(或處分群組)淨額</t>
  </si>
  <si>
    <t>累計減損－待出售資產(或處分群組)</t>
  </si>
  <si>
    <t>待分配予業主之資產(或處分群組)淨額</t>
  </si>
  <si>
    <t>待分配予業主之資產(或處分群組)</t>
  </si>
  <si>
    <t>累計減損－待分配予業主之資產(或處分群組)</t>
  </si>
  <si>
    <t>投資</t>
  </si>
  <si>
    <t>透過損益按公允價值衡量之金融資產評價調整</t>
  </si>
  <si>
    <t>透過其他綜合損益按公允價值衡量之金融資產評價調整</t>
  </si>
  <si>
    <t>避險之金融資產／避險之衍生金融資產</t>
  </si>
  <si>
    <t>備抵損失－按攤銷後成本衡量之金融資產</t>
  </si>
  <si>
    <t>採用權益法之投資-淨額</t>
  </si>
  <si>
    <t>採用權益法之投資成本</t>
  </si>
  <si>
    <t>採用權益法認列之投資權益調整</t>
  </si>
  <si>
    <t>累計減損-採用權益法之投資成本</t>
  </si>
  <si>
    <t>其他金融資產－淨額</t>
  </si>
  <si>
    <t>附賣回票券及債券投資(註3)</t>
  </si>
  <si>
    <t>備抵損失－其他金融資產</t>
  </si>
  <si>
    <t>投資性不動產-淨額</t>
  </si>
  <si>
    <t>投資性不動產-土地</t>
  </si>
  <si>
    <t>累計減損-投資性不動產-土地</t>
  </si>
  <si>
    <t>重估增值-投資性不動產-土地</t>
  </si>
  <si>
    <t>累計公允價值變動數-投資性不動產-土地</t>
  </si>
  <si>
    <t>投資性不動產-房屋及建築</t>
  </si>
  <si>
    <t>累計折舊－投資性不動產-房屋及建築</t>
  </si>
  <si>
    <t>累計減損-投資性不動產-房屋及建築</t>
  </si>
  <si>
    <t>重估增值-投資性不動產-房屋及建築</t>
  </si>
  <si>
    <t>累計公允價值變動數-投資性不動產-房屋及建築</t>
  </si>
  <si>
    <t>建造中之投資性不動產</t>
  </si>
  <si>
    <t>預付房地款-投資</t>
  </si>
  <si>
    <t>放款</t>
  </si>
  <si>
    <t>壽險貸款</t>
  </si>
  <si>
    <t>墊繳保費</t>
  </si>
  <si>
    <t>擔保放款－淨額</t>
  </si>
  <si>
    <t>擔保放款</t>
  </si>
  <si>
    <t>備抵損失－擔保放款</t>
  </si>
  <si>
    <t>擔保放款－催收款</t>
  </si>
  <si>
    <t>備抵損失－擔保放款－催收款項</t>
  </si>
  <si>
    <t>催收款項-淨額</t>
  </si>
  <si>
    <t>催收款項</t>
  </si>
  <si>
    <t>備抵損失-催收款項</t>
  </si>
  <si>
    <t>應攤回再保賠款與給付-淨額</t>
  </si>
  <si>
    <t>應攤回再保賠款與給付</t>
  </si>
  <si>
    <t>備抵損失-應攤回再保賠款與給付</t>
  </si>
  <si>
    <t>應攤回再保賠款與給付-催收款</t>
  </si>
  <si>
    <t>備抵損失-應攤回再保賠款與給付-催收款</t>
  </si>
  <si>
    <t>應收再保往來款項-淨額</t>
  </si>
  <si>
    <t>應收再保往來款項</t>
  </si>
  <si>
    <t>備抵損失-應收再保往來款項</t>
  </si>
  <si>
    <t>應收再保往來款項-催收款</t>
  </si>
  <si>
    <t>備抵損失-應收再保往來款項-催收款</t>
  </si>
  <si>
    <t>再保險準備資產-淨額</t>
  </si>
  <si>
    <t>分出未滿期保費準備-淨額</t>
  </si>
  <si>
    <t>分出未滿期保費準備</t>
  </si>
  <si>
    <t>備抵損失-分出未滿期保費準備</t>
  </si>
  <si>
    <t>分出賠款準備－淨額</t>
  </si>
  <si>
    <t>分出賠款準備</t>
  </si>
  <si>
    <t>備抵損失-分出賠款準備</t>
  </si>
  <si>
    <t>分出責任準備-淨額</t>
  </si>
  <si>
    <t>分出責任準備</t>
  </si>
  <si>
    <t>備抵損失-分出責任準備</t>
  </si>
  <si>
    <t>分出保費不足準備-淨額</t>
  </si>
  <si>
    <t>分出保費不足準備</t>
  </si>
  <si>
    <t>備抵損失-分出保費不足準備</t>
  </si>
  <si>
    <t>分出負債適足準備-淨額</t>
  </si>
  <si>
    <t>分出負債適足準備</t>
  </si>
  <si>
    <t>備抵損失-分出負債適足準備</t>
  </si>
  <si>
    <t>土地</t>
  </si>
  <si>
    <t>重估增值－土地</t>
  </si>
  <si>
    <t>累計減損－土地</t>
  </si>
  <si>
    <t>土地改良物</t>
  </si>
  <si>
    <t>重估增值-土地改良物</t>
  </si>
  <si>
    <t>累計折舊-土地改良物</t>
  </si>
  <si>
    <t>累計減損-土地改良物</t>
  </si>
  <si>
    <t>房屋及建築</t>
  </si>
  <si>
    <t>重估增值－房屋及建築</t>
  </si>
  <si>
    <t>累計折舊－房屋及建築</t>
  </si>
  <si>
    <t>累計減損－房屋及建築</t>
  </si>
  <si>
    <t>電腦設備</t>
  </si>
  <si>
    <t>重估增值-電腦設備</t>
  </si>
  <si>
    <t>累計折舊－電腦設備</t>
  </si>
  <si>
    <t>累計減損－電腦設備</t>
  </si>
  <si>
    <t>交通及運輸設備</t>
  </si>
  <si>
    <t>重估增值-交通及運輸設備</t>
  </si>
  <si>
    <t>累計折舊－交通及運輸設備</t>
  </si>
  <si>
    <t>累計減損－交通及運輸設備</t>
  </si>
  <si>
    <t>其他設備</t>
  </si>
  <si>
    <t>什項設備</t>
  </si>
  <si>
    <t>重估增值-雜項設備</t>
  </si>
  <si>
    <t>累計折舊－什項設備</t>
  </si>
  <si>
    <t>累計減損－什項設備</t>
  </si>
  <si>
    <t>租賃權益改良</t>
  </si>
  <si>
    <t>重估增值-租賃權益改良</t>
  </si>
  <si>
    <t>累計折舊－租賃權益改良</t>
  </si>
  <si>
    <t>累計減損－租賃權益改良</t>
  </si>
  <si>
    <t>租賃資產</t>
  </si>
  <si>
    <t>累計折舊－租賃資產</t>
  </si>
  <si>
    <t>累計減損－租賃資產</t>
  </si>
  <si>
    <t>在建工程及預付房地設備款</t>
  </si>
  <si>
    <t>在建工程</t>
  </si>
  <si>
    <t>預付房地款－自用</t>
  </si>
  <si>
    <t>預付設備款</t>
  </si>
  <si>
    <t>無形資產</t>
  </si>
  <si>
    <t>電腦軟體</t>
  </si>
  <si>
    <t>其他無形資產</t>
  </si>
  <si>
    <t>商標權</t>
  </si>
  <si>
    <t>專利權</t>
  </si>
  <si>
    <t>特許權</t>
  </si>
  <si>
    <t>商譽</t>
  </si>
  <si>
    <t>專門技術</t>
  </si>
  <si>
    <t>其他無形資產-其他</t>
  </si>
  <si>
    <t>累計減損-其他無形資產</t>
  </si>
  <si>
    <t>遞延所得稅資產</t>
  </si>
  <si>
    <t>備抵遞延所得稅資產</t>
  </si>
  <si>
    <t>其他資產</t>
  </si>
  <si>
    <t>預付款項</t>
  </si>
  <si>
    <t>預付費用</t>
  </si>
  <si>
    <t>用品盤存</t>
  </si>
  <si>
    <t>進項稅額</t>
  </si>
  <si>
    <t>留抵稅額</t>
  </si>
  <si>
    <t>預付退休金</t>
  </si>
  <si>
    <t>其他預付款</t>
  </si>
  <si>
    <t>遞延取得成本</t>
  </si>
  <si>
    <t>存出保證金</t>
  </si>
  <si>
    <t>抵繳存出保證金</t>
  </si>
  <si>
    <t>存出保證金－催收款－淨額</t>
  </si>
  <si>
    <t>存出保證金－催收款</t>
  </si>
  <si>
    <t>備抵損失－存出保證金－催收款</t>
  </si>
  <si>
    <t>存出再保責任準備金</t>
  </si>
  <si>
    <t>存出再保責任準備金－催收款－淨額</t>
  </si>
  <si>
    <t>存出再保責任準備金－催收款</t>
  </si>
  <si>
    <t>備抵損失－存出再保責任準備金－催收款</t>
  </si>
  <si>
    <t>特殊用途基金</t>
  </si>
  <si>
    <t>安定基金</t>
  </si>
  <si>
    <t>安定基金準備</t>
  </si>
  <si>
    <t>其他基金</t>
  </si>
  <si>
    <t>其他資產－其他</t>
  </si>
  <si>
    <t>大陸及國外資產淨額</t>
  </si>
  <si>
    <t>待抵銷大陸及國外資產</t>
  </si>
  <si>
    <t>其他待整理資產-淨額</t>
  </si>
  <si>
    <t>其他待整理資產</t>
  </si>
  <si>
    <t>累計減損-其他待整理資產</t>
  </si>
  <si>
    <t>其他遞延費用</t>
  </si>
  <si>
    <t>承受擔保品</t>
  </si>
  <si>
    <t>暫付及待結轉款項</t>
  </si>
  <si>
    <t>其他資產－其他－淨額</t>
  </si>
  <si>
    <t>累計減損－其他資產－其他</t>
  </si>
  <si>
    <t>分離帳戶保險商品資產</t>
  </si>
  <si>
    <t>負債</t>
  </si>
  <si>
    <t>應付票據</t>
  </si>
  <si>
    <t>應付票據-關係人</t>
  </si>
  <si>
    <t>應付保險賠款與給付</t>
  </si>
  <si>
    <t>應付再保賠款與給付</t>
  </si>
  <si>
    <t>應付佣金</t>
  </si>
  <si>
    <t>應付再保往來款項</t>
  </si>
  <si>
    <t>其他應付款</t>
  </si>
  <si>
    <t>應付費用</t>
  </si>
  <si>
    <t>應付利息</t>
  </si>
  <si>
    <t>應付稅款</t>
  </si>
  <si>
    <t>應付股息紅利</t>
  </si>
  <si>
    <t>應付代收款</t>
  </si>
  <si>
    <t>應付代收保險費</t>
  </si>
  <si>
    <t>其他應付款－其他</t>
  </si>
  <si>
    <t>本期所得稅負債</t>
  </si>
  <si>
    <t>應付所得稅</t>
  </si>
  <si>
    <t>與待出售資產直接相關之負債</t>
  </si>
  <si>
    <t>與待出售資產(或處分群組)直接相關之負債</t>
  </si>
  <si>
    <t>與待分配予業主之資產(或處分群組)直接相關之負債</t>
  </si>
  <si>
    <t>短期債務</t>
  </si>
  <si>
    <t>短期借款</t>
  </si>
  <si>
    <t>應付商業本票</t>
  </si>
  <si>
    <t>應付商業本票折價</t>
  </si>
  <si>
    <t>附買回票券及債券負債</t>
  </si>
  <si>
    <t>透過損益按公允價值衡量之金融負債</t>
  </si>
  <si>
    <t>透過損益按公允價值衡量之金融負債評價調整</t>
  </si>
  <si>
    <t>避險之金融負債／避險之衍生金融負債</t>
  </si>
  <si>
    <t>應付債券</t>
  </si>
  <si>
    <t>特別股負債</t>
  </si>
  <si>
    <t>其他金融負債</t>
  </si>
  <si>
    <t>未滿期保費準備</t>
  </si>
  <si>
    <t>賠款準備</t>
  </si>
  <si>
    <t>責任準備</t>
  </si>
  <si>
    <t>特別準備</t>
  </si>
  <si>
    <t>保費不足準備</t>
  </si>
  <si>
    <t>負債適足準備</t>
  </si>
  <si>
    <t>其他準備</t>
  </si>
  <si>
    <t>具金融商品性質之保險契約準備</t>
  </si>
  <si>
    <t>外匯價格變動準備</t>
  </si>
  <si>
    <t>員工福利負債準備</t>
  </si>
  <si>
    <t>除役負債準備</t>
  </si>
  <si>
    <t>其他負債準備</t>
  </si>
  <si>
    <t>遞延所得稅負債</t>
  </si>
  <si>
    <t>遞延所得稅負債-土地增值稅</t>
  </si>
  <si>
    <t>土地增值稅-投資用</t>
  </si>
  <si>
    <t>土地增值稅-營業用</t>
  </si>
  <si>
    <t>遞延所得稅負債-所得稅</t>
  </si>
  <si>
    <t>遞延所得稅負債-其他</t>
  </si>
  <si>
    <t>預收款項</t>
  </si>
  <si>
    <t>預收收益</t>
  </si>
  <si>
    <t>預收保費</t>
  </si>
  <si>
    <t>銷項稅額</t>
  </si>
  <si>
    <t>其他預收款</t>
  </si>
  <si>
    <t>遞延手續費收入</t>
  </si>
  <si>
    <t>存入保證金</t>
  </si>
  <si>
    <t>存入再保責任準備金</t>
  </si>
  <si>
    <t>營業損失準備</t>
  </si>
  <si>
    <t>暫收及待結轉款項</t>
  </si>
  <si>
    <t>其他負債-其他</t>
  </si>
  <si>
    <t>大陸及國外負債淨額</t>
  </si>
  <si>
    <t>待抵銷大陸及國外負債</t>
  </si>
  <si>
    <t>其他待整理負債</t>
  </si>
  <si>
    <t>分離帳戶保險商品負債</t>
  </si>
  <si>
    <t>權益總計</t>
  </si>
  <si>
    <t>歸屬於母公司業主之權益</t>
  </si>
  <si>
    <t>股本</t>
  </si>
  <si>
    <t>普通股股本</t>
  </si>
  <si>
    <t>特別股股本</t>
  </si>
  <si>
    <t>預收股本</t>
  </si>
  <si>
    <t>待分配股票股利</t>
  </si>
  <si>
    <t>待註銷股本</t>
  </si>
  <si>
    <t>債券換股權利證書</t>
  </si>
  <si>
    <t>特別股轉換普通股權利證書</t>
  </si>
  <si>
    <t>資本公積</t>
  </si>
  <si>
    <t>資本公積－發行股票溢價</t>
  </si>
  <si>
    <t>資本公積－普通股股票</t>
  </si>
  <si>
    <t>資本公積－特別股股票</t>
  </si>
  <si>
    <t>資本公積－庫藏股票交易</t>
  </si>
  <si>
    <t>資本公積－受贈資產</t>
  </si>
  <si>
    <t>資本公積－員工認股權</t>
  </si>
  <si>
    <t>資本公積－認股權</t>
  </si>
  <si>
    <t>資本公積-限制員工權利股票</t>
  </si>
  <si>
    <t>資本公積－其他</t>
  </si>
  <si>
    <t>資本公積-轉換公司債轉換溢價</t>
  </si>
  <si>
    <t>資本公積-處分資產增值</t>
  </si>
  <si>
    <t>資本公積-採權益法認列關聯企業及合資股權淨值之變動數</t>
  </si>
  <si>
    <t>資本公積-合併溢額</t>
  </si>
  <si>
    <t>資本公積-轉換公司債應付利息補償金</t>
  </si>
  <si>
    <t>資本公積-實際取得或處分子公司股權價格與帳面價值差額</t>
  </si>
  <si>
    <t>資本公積-認列對子公司所有權權益變動影響數</t>
  </si>
  <si>
    <t>資本公積-其他</t>
  </si>
  <si>
    <t>保留盈餘</t>
  </si>
  <si>
    <t>法定盈餘公積</t>
  </si>
  <si>
    <t>特別盈餘公積</t>
  </si>
  <si>
    <t>未分配盈餘</t>
  </si>
  <si>
    <t>累積盈虧</t>
  </si>
  <si>
    <t>上期損益</t>
  </si>
  <si>
    <t>追溯適用及追溯重編之影響數</t>
  </si>
  <si>
    <t>本期損益</t>
  </si>
  <si>
    <t>其他權益</t>
  </si>
  <si>
    <t>國外營運機構財務報表換算之兌換差額</t>
  </si>
  <si>
    <t>透過其他綜合損益按公允價值衡量之權益工具評價損益</t>
  </si>
  <si>
    <t>透過其他綜合損益按公允價值衡量之債務工具評價損益</t>
  </si>
  <si>
    <t>避險工具之利益及損失／現金流量避險中屬有效避險部分之避險工具之利益及損失</t>
  </si>
  <si>
    <t>確定福利計畫精算利益(損失)</t>
  </si>
  <si>
    <t>指定按公允價值衡量之金融負債信用風險變動影響數</t>
  </si>
  <si>
    <t>不動產重估增值</t>
  </si>
  <si>
    <t>土地重估增值準備</t>
  </si>
  <si>
    <t>資產重估增值準備</t>
  </si>
  <si>
    <t>與待出售資產(或處分群組)直接相關之權益</t>
  </si>
  <si>
    <t>與待分配予業主之資產(或處分群組)直接相關之權益</t>
  </si>
  <si>
    <t>其他權益-其他</t>
  </si>
  <si>
    <t>採用覆蓋法重分類之其他綜合損益</t>
  </si>
  <si>
    <t>庫藏股票</t>
  </si>
  <si>
    <t>共同控制下前手權益</t>
  </si>
  <si>
    <t>合併前非屬共同控制股權</t>
  </si>
  <si>
    <t>非控制權益</t>
  </si>
  <si>
    <t>待註銷股本股數</t>
  </si>
  <si>
    <t>母公司暨子公司所持有之母公司庫藏股股數(單位:股)</t>
  </si>
  <si>
    <t>預收股款(權益項下)之約當發行股數(單位:股)</t>
  </si>
  <si>
    <t>收入</t>
  </si>
  <si>
    <t>營業收入</t>
  </si>
  <si>
    <t>保費收入</t>
  </si>
  <si>
    <t>再保費收入</t>
  </si>
  <si>
    <t>自留滿期保費收入</t>
  </si>
  <si>
    <t>攤回再保賠款與給付</t>
  </si>
  <si>
    <t>再保佣金收入</t>
  </si>
  <si>
    <t>手續費收入</t>
  </si>
  <si>
    <t>保險手續費收入</t>
  </si>
  <si>
    <t>再保手續費收入</t>
  </si>
  <si>
    <t>其他手續費收入</t>
  </si>
  <si>
    <t>淨投資(損)益</t>
  </si>
  <si>
    <t>利息收入</t>
  </si>
  <si>
    <t>透過損益按公允價值衡量之金融資產及負債損益</t>
  </si>
  <si>
    <t>除列按攤銷後成本衡量之金融資產淨損益</t>
  </si>
  <si>
    <t>透過其他損益按公允價值衡量之金融資產已實現損益</t>
  </si>
  <si>
    <t>金融資產重分類損益</t>
  </si>
  <si>
    <t>採用權益法認列之關聯企業及合資損益之份額</t>
  </si>
  <si>
    <t>兌換損益－投資</t>
  </si>
  <si>
    <t>外匯價格變動準備淨變動</t>
  </si>
  <si>
    <t>提存外匯價格變動準備</t>
  </si>
  <si>
    <t>收回外匯價格變動準備</t>
  </si>
  <si>
    <t>不動產投資(損)益</t>
  </si>
  <si>
    <t>投資之預期信用減損損失及迴轉利益</t>
  </si>
  <si>
    <t>其他淨投資損益</t>
  </si>
  <si>
    <t>其他投資減損損失及迴轉利益</t>
  </si>
  <si>
    <t>其他投資減損損失</t>
  </si>
  <si>
    <t>其他投資減損迴轉利益</t>
  </si>
  <si>
    <t>採用覆蓋法重分類之損益</t>
  </si>
  <si>
    <t>其他營業收入</t>
  </si>
  <si>
    <t>營業資產租金收入</t>
  </si>
  <si>
    <t>兌換利益－非投資</t>
  </si>
  <si>
    <t>其他營業收入－其他</t>
  </si>
  <si>
    <t>內部損益</t>
  </si>
  <si>
    <t>內部利息收入</t>
  </si>
  <si>
    <t>內部手續費收入</t>
  </si>
  <si>
    <t>其他營業收入-其他</t>
  </si>
  <si>
    <t>分離帳戶保險商品收益</t>
  </si>
  <si>
    <t>支出</t>
  </si>
  <si>
    <t>營業成本</t>
  </si>
  <si>
    <t>再保費支出</t>
  </si>
  <si>
    <t>保險賠款與給付</t>
  </si>
  <si>
    <t>解約金</t>
  </si>
  <si>
    <t>壽險紅利給付</t>
  </si>
  <si>
    <t>理賠費用</t>
  </si>
  <si>
    <t>再保賠款與給付</t>
  </si>
  <si>
    <t>自留保險賠款與給付</t>
  </si>
  <si>
    <t>其他保險負債淨變動</t>
  </si>
  <si>
    <t>未滿期保費準備淨變動</t>
  </si>
  <si>
    <t>提存未滿期保費準備</t>
  </si>
  <si>
    <t>收回未滿期保費準備</t>
  </si>
  <si>
    <t>分出未滿期保費準備淨變動數</t>
  </si>
  <si>
    <t>收回未滿期保費準備-直接承保</t>
  </si>
  <si>
    <t>收回未滿期保費準備-分出再保</t>
  </si>
  <si>
    <t>收回未滿期保費準備-分入再保</t>
  </si>
  <si>
    <t>提存未滿期保費準備-直接承保</t>
  </si>
  <si>
    <t>提存未滿期保費準備-分出再保</t>
  </si>
  <si>
    <t>提存未滿期保費準備-分入再保</t>
  </si>
  <si>
    <t>賠款準備淨變動</t>
  </si>
  <si>
    <t>提存賠款準備</t>
  </si>
  <si>
    <t>收回賠款準備</t>
  </si>
  <si>
    <t>分出賠款準備淨變動數</t>
  </si>
  <si>
    <t>提存賠款準備-直接承保</t>
  </si>
  <si>
    <t>提存賠款準備-分入再保</t>
  </si>
  <si>
    <t>提存賠款準備-分出再保</t>
  </si>
  <si>
    <t>收回賠款準備-直接承保</t>
  </si>
  <si>
    <t>收回賠款準備-分入再保</t>
  </si>
  <si>
    <t>收回賠款準備-分出再保</t>
  </si>
  <si>
    <t>責任準備淨變動</t>
  </si>
  <si>
    <t>提存責任準備</t>
  </si>
  <si>
    <t>收回責任準備</t>
  </si>
  <si>
    <t>退保收益</t>
  </si>
  <si>
    <t>分出責任準備淨變動數</t>
  </si>
  <si>
    <t>特別準備淨變動</t>
  </si>
  <si>
    <t>提存特別準備</t>
  </si>
  <si>
    <t>收回特別準備</t>
  </si>
  <si>
    <t>保費不足準備淨變動</t>
  </si>
  <si>
    <t>提存保費不足準備</t>
  </si>
  <si>
    <t>收回保費不足準備</t>
  </si>
  <si>
    <t>分出保費不足準備淨變動數</t>
  </si>
  <si>
    <t>提存保費不足準備-直接承保</t>
  </si>
  <si>
    <t>提存保費不足準備-分入再保</t>
  </si>
  <si>
    <t>提存保費不足準備-分出再保</t>
  </si>
  <si>
    <t>收回保費不足準備-直接承保</t>
  </si>
  <si>
    <t>收回保費不足準備-分入再保</t>
  </si>
  <si>
    <t>收回保費不足準備-分出再保</t>
  </si>
  <si>
    <t>負債適足準備淨變動</t>
  </si>
  <si>
    <t>提存負債適足準備</t>
  </si>
  <si>
    <t>收回負債適足準備</t>
  </si>
  <si>
    <t>分出負債適足準備淨變動數</t>
  </si>
  <si>
    <t>提存負債適足準備-直接承保</t>
  </si>
  <si>
    <t>提存負債適足準備-分入再保</t>
  </si>
  <si>
    <t>提存負債適足準備-分出再保</t>
  </si>
  <si>
    <t>收回負債適足準備-直接承保</t>
  </si>
  <si>
    <t>收回負債適足準備-分入再保</t>
  </si>
  <si>
    <t>收回負債適足準備-分出再保</t>
  </si>
  <si>
    <t>其他準備淨變動</t>
  </si>
  <si>
    <t>提存其他準備</t>
  </si>
  <si>
    <t>收回其他準備</t>
  </si>
  <si>
    <t>具金融商品性質之保險契約準備淨變動</t>
  </si>
  <si>
    <t>承保費用</t>
  </si>
  <si>
    <t>佣金費用</t>
  </si>
  <si>
    <t>業務員津貼</t>
  </si>
  <si>
    <t>再保佣金支出</t>
  </si>
  <si>
    <t>手續費支出</t>
  </si>
  <si>
    <t>保險手續費支出</t>
  </si>
  <si>
    <t>再保手續費支出</t>
  </si>
  <si>
    <t>財務成本</t>
  </si>
  <si>
    <t>其他營業成本</t>
  </si>
  <si>
    <t>安定基金支出</t>
  </si>
  <si>
    <t>攤銷遞延取得成本</t>
  </si>
  <si>
    <t>利息支出</t>
  </si>
  <si>
    <t>營業資產出租費用</t>
  </si>
  <si>
    <t>兌換損失－非投資</t>
  </si>
  <si>
    <t>其他營業成本-其他</t>
  </si>
  <si>
    <t>內部損失</t>
  </si>
  <si>
    <t>內部利息費用</t>
  </si>
  <si>
    <t>內部手續費費用</t>
  </si>
  <si>
    <t>各項提存</t>
  </si>
  <si>
    <t>分離帳戶保險商品費用</t>
  </si>
  <si>
    <t>營業費用</t>
  </si>
  <si>
    <t>業務費用</t>
  </si>
  <si>
    <t>管理費用</t>
  </si>
  <si>
    <t>員工訓練費用</t>
  </si>
  <si>
    <t>非投資之欲其信用減損損失及迴轉利益</t>
  </si>
  <si>
    <t>營業外收入及支出</t>
  </si>
  <si>
    <t>處分不動產及設備損益</t>
  </si>
  <si>
    <t>處分不動產及設備利益</t>
  </si>
  <si>
    <t>處分不動產及設備損失</t>
  </si>
  <si>
    <t>非金融資產減損損失及迴轉利益</t>
  </si>
  <si>
    <t>非金融資產減損迴轉利益</t>
  </si>
  <si>
    <t>非金融資產減損損失</t>
  </si>
  <si>
    <t>待出售資產(或處分群組)減損迴轉利益</t>
  </si>
  <si>
    <t>待出售資產(或處分群組)減損損失</t>
  </si>
  <si>
    <t>待分配予業主之資產(或處分群組)減損迴轉利益</t>
  </si>
  <si>
    <t>待分配予業主之資產(或處分群組)減損損失</t>
  </si>
  <si>
    <t>負債性特別股股息</t>
  </si>
  <si>
    <t>資產報廢損失</t>
  </si>
  <si>
    <t>收回呆帳及過期帳</t>
  </si>
  <si>
    <t>其他營業外收入及支出</t>
  </si>
  <si>
    <t>廉價購買利益</t>
  </si>
  <si>
    <t>雜項收入</t>
  </si>
  <si>
    <t>其他營業外支出</t>
  </si>
  <si>
    <t>營業利益(損失)</t>
  </si>
  <si>
    <t>繼續營業單位稅前純益(純損)</t>
  </si>
  <si>
    <t>所得稅費用(利益)</t>
  </si>
  <si>
    <t>當期所得稅費用(利益)</t>
  </si>
  <si>
    <t>遞延所得稅費用(利益)</t>
  </si>
  <si>
    <t>繼續營業單位本期純益(純損)</t>
  </si>
  <si>
    <t>停業單位損益</t>
  </si>
  <si>
    <t>停業前營業損益</t>
  </si>
  <si>
    <t>處分損益</t>
  </si>
  <si>
    <t>依淨公平價值衡量損益(減除所得稅費用後之淨額)</t>
  </si>
  <si>
    <t>合併前非屬共同控制股權損益</t>
  </si>
  <si>
    <t>本期淨利（淨損）</t>
  </si>
  <si>
    <t>其他綜合損益(稅後淨額)</t>
  </si>
  <si>
    <t>不重分類至損益之項目</t>
  </si>
  <si>
    <t>確定福利計畫之再衡量數</t>
  </si>
  <si>
    <t>採用權益法認列之關聯企業及合資之其他綜合損益份額－不重分類至損益之項目</t>
  </si>
  <si>
    <t>採用權益法之子公司、關聯企業及合資之其他綜合損益份額－不重分類至損益之項目</t>
  </si>
  <si>
    <t>與待出售資產(或處分群組)直接相關之權益－不重分類至損益之項目</t>
  </si>
  <si>
    <t>與待分配予業主之資產(或處分群組)直接相關之權益－不重分類至損益之項目</t>
  </si>
  <si>
    <t>不重分類至損益之其他項目</t>
  </si>
  <si>
    <t>與不重分類之項目相關之所得稅</t>
  </si>
  <si>
    <t>避險工具之利益及損失</t>
  </si>
  <si>
    <t>後續可能重分類至損益之項目</t>
  </si>
  <si>
    <t>國外營運機構財務報表換算之兌差額</t>
  </si>
  <si>
    <t>避險工具之利益(損失)／現金流量避險中屬有效避險部份之避險工具之利益(損失)</t>
  </si>
  <si>
    <t>採用權益法認列之關聯企業及合資之其他綜合損益份額－可能重分類至損益之項目</t>
  </si>
  <si>
    <t>採用權益法之子公司、關聯企業及合資之其他綜合損益份額－可能重分類至損益之項目</t>
  </si>
  <si>
    <t>與待出售資產(或處分群組)直接相關之權益－可能重分類至損益之項目</t>
  </si>
  <si>
    <t>與待分配予業主之資產(或處分群組)直接相關之權益－可能重分類至損益之項目</t>
  </si>
  <si>
    <t>可能重分類至損益之其他項目</t>
  </si>
  <si>
    <t>與可能重分類之項目相關之所得稅</t>
  </si>
  <si>
    <t>透過其他綜合損益按公允價值衡量之債務工具損益</t>
  </si>
  <si>
    <t>合併前非屬共同控制股權綜合損益淨額</t>
  </si>
  <si>
    <t>本期綜合損益總額</t>
  </si>
  <si>
    <t>淨利(損)歸屬於：</t>
  </si>
  <si>
    <t>母公司業主(淨利/損)</t>
  </si>
  <si>
    <t>共同控制下前手權益(淨利/損)</t>
  </si>
  <si>
    <t>非控制權益(淨利/損)</t>
  </si>
  <si>
    <t>綜合損益總額歸屬於：</t>
  </si>
  <si>
    <t>母公司業主(綜合損益)</t>
  </si>
  <si>
    <t>共同控制下前手權益(綜合損益)</t>
  </si>
  <si>
    <t>非控制權益(綜合損益)</t>
  </si>
  <si>
    <t>基本每股盈餘</t>
  </si>
  <si>
    <t>繼續營業單位淨利（淨損）</t>
  </si>
  <si>
    <t>稀釋每股盈餘</t>
  </si>
  <si>
    <t>產物保險公司損益內容(表03)         單位：百萬元</t>
  </si>
  <si>
    <t>01.簽單保費收入[(1)+(2)]</t>
  </si>
  <si>
    <t xml:space="preserve">  (1)保費收入</t>
  </si>
  <si>
    <t xml:space="preserve">  (2)扣減投保折讓</t>
  </si>
  <si>
    <t>02.再保費收入</t>
  </si>
  <si>
    <t>1203</t>
  </si>
  <si>
    <t>03.保費收入(01＋02小計)</t>
  </si>
  <si>
    <t>1155</t>
  </si>
  <si>
    <t>04.減：再保費支出</t>
  </si>
  <si>
    <t>1156</t>
  </si>
  <si>
    <t>05.減：未滿期保費準備淨變動數</t>
  </si>
  <si>
    <t>1157</t>
  </si>
  <si>
    <t>06.自留滿期保費收入(03－04－05)</t>
  </si>
  <si>
    <t>1158</t>
  </si>
  <si>
    <t>07.再保佣金收入</t>
  </si>
  <si>
    <t>1159</t>
  </si>
  <si>
    <t>08.手續費收入</t>
  </si>
  <si>
    <t>1172</t>
  </si>
  <si>
    <t>09.淨投資損益(10～22小計)</t>
  </si>
  <si>
    <t>10.利息收入</t>
  </si>
  <si>
    <t>1173</t>
  </si>
  <si>
    <t>11.透過損益按公允價值衡量之金融資產及負債損益</t>
  </si>
  <si>
    <t>1219</t>
  </si>
  <si>
    <t>12.透過其他綜合損益按公允價值衡量之金融資產已實現損益</t>
  </si>
  <si>
    <t>1220</t>
  </si>
  <si>
    <t>13.除列按攤銷後成本衡量之金融資產淨損益</t>
  </si>
  <si>
    <t>1178</t>
  </si>
  <si>
    <t>14.採用權益法認列之關聯企業及合資權益之份額(註3)</t>
  </si>
  <si>
    <t>1179</t>
  </si>
  <si>
    <t>15.兌換(損)益</t>
  </si>
  <si>
    <t>1171</t>
  </si>
  <si>
    <t>16.外匯價格變動準備金淨變動</t>
  </si>
  <si>
    <t>17.投資性不動產損益</t>
  </si>
  <si>
    <t>1221</t>
  </si>
  <si>
    <t>18.投資之預期信用減損損失及迴轉利益</t>
  </si>
  <si>
    <t>1181</t>
  </si>
  <si>
    <t>1222</t>
  </si>
  <si>
    <t>20.金融資產重分類損益</t>
  </si>
  <si>
    <t>1182</t>
  </si>
  <si>
    <t>21.其他淨投資(損)益</t>
  </si>
  <si>
    <t>1223</t>
  </si>
  <si>
    <t>22.採用覆蓋法重分類之損益</t>
  </si>
  <si>
    <t>23.其他營業收入</t>
  </si>
  <si>
    <t>1148</t>
  </si>
  <si>
    <t>24.分離帳戶保險商品收益</t>
  </si>
  <si>
    <t>25.營業收入合計(06＋07＋08＋09＋23＋24)</t>
  </si>
  <si>
    <t>26.保險賠款與給付</t>
  </si>
  <si>
    <t>27.理賠費用</t>
  </si>
  <si>
    <t>28.再保賠款與給付</t>
  </si>
  <si>
    <t>1204</t>
  </si>
  <si>
    <t>29.保險賠款與給付(26～28小計)</t>
  </si>
  <si>
    <t>1160</t>
  </si>
  <si>
    <t>30.減:攤回再保賠款與給付</t>
  </si>
  <si>
    <t>1161</t>
  </si>
  <si>
    <t>31.自留保險賠款與給付(29-30)</t>
  </si>
  <si>
    <t>1183</t>
  </si>
  <si>
    <t>32.其他保險負債淨變動(33～38小計)</t>
  </si>
  <si>
    <t>1162</t>
  </si>
  <si>
    <t>33.賠款準備淨變動</t>
  </si>
  <si>
    <t>1163</t>
  </si>
  <si>
    <t>34.責任準備淨變動</t>
  </si>
  <si>
    <t>1164</t>
  </si>
  <si>
    <t>35.特別準備淨變動</t>
  </si>
  <si>
    <t>1165</t>
  </si>
  <si>
    <t>36.保費不足準備淨變動</t>
  </si>
  <si>
    <t>1166</t>
  </si>
  <si>
    <t>37.負債適足準備淨變動</t>
  </si>
  <si>
    <t>1167</t>
  </si>
  <si>
    <t>38.其他準備淨變動</t>
  </si>
  <si>
    <t>1168</t>
  </si>
  <si>
    <t>39.具金融商品性質之保險契約準備淨變動</t>
  </si>
  <si>
    <t>40.承保費用</t>
  </si>
  <si>
    <t>1169</t>
  </si>
  <si>
    <t>41.佣金費用</t>
  </si>
  <si>
    <t>42.再保佣金支出</t>
  </si>
  <si>
    <t>1205</t>
  </si>
  <si>
    <t>43.佣金費用(41＋42小計)</t>
  </si>
  <si>
    <t>44.其他營業成本(45～48小計)</t>
  </si>
  <si>
    <t>45.保險安定基金</t>
  </si>
  <si>
    <t>1206</t>
  </si>
  <si>
    <t>46.利息支出</t>
  </si>
  <si>
    <t>1207</t>
  </si>
  <si>
    <t>47.兌換損失-非投資</t>
  </si>
  <si>
    <t>1208</t>
  </si>
  <si>
    <t>48.其他營業成本-其他</t>
  </si>
  <si>
    <t>1209</t>
  </si>
  <si>
    <t>49.財務成本</t>
  </si>
  <si>
    <t>1210</t>
  </si>
  <si>
    <t>50.分離帳戶保險商品費用</t>
  </si>
  <si>
    <t>51.營業成本合計(31+32+39+40+43+44+49+50)</t>
  </si>
  <si>
    <t>1185</t>
  </si>
  <si>
    <t>52.業務費用</t>
  </si>
  <si>
    <t>1186</t>
  </si>
  <si>
    <t>53.管理費用</t>
  </si>
  <si>
    <t>1187</t>
  </si>
  <si>
    <t>54.員工訓練費用</t>
  </si>
  <si>
    <t>1224</t>
  </si>
  <si>
    <t>55.非投資之預期信用減損損失及迴轉利益</t>
  </si>
  <si>
    <t>1170</t>
  </si>
  <si>
    <t>56.營業費用合計(52~55)</t>
  </si>
  <si>
    <t>57.營業利益(損失)(25－51－56)</t>
  </si>
  <si>
    <t>1211</t>
  </si>
  <si>
    <t>58.營業外收入及支出(59－60小計)</t>
  </si>
  <si>
    <t>59.營業外收入及利益</t>
  </si>
  <si>
    <t>60.營業外費用及損失</t>
  </si>
  <si>
    <t>61.繼續營業單位稅前純益(純損)(57+58)</t>
  </si>
  <si>
    <t>62.所得稅費用(利益)</t>
  </si>
  <si>
    <t>1141</t>
  </si>
  <si>
    <t>63.繼續營業單位本期淨利(純損)(61－62)</t>
  </si>
  <si>
    <t>1212</t>
  </si>
  <si>
    <t>64.停業單位損益</t>
  </si>
  <si>
    <t>1213</t>
  </si>
  <si>
    <t>65.本期淨利(淨損)(63－64)</t>
  </si>
  <si>
    <t>1214</t>
  </si>
  <si>
    <t>66.其他綜合損益(稅額淨額)(67+78)</t>
  </si>
  <si>
    <t>1225</t>
  </si>
  <si>
    <t>67.不重分類至損益之項目(68~77小計)</t>
  </si>
  <si>
    <t>1197</t>
  </si>
  <si>
    <t>68.確定福利計劃之再衡量數</t>
  </si>
  <si>
    <t>1226</t>
  </si>
  <si>
    <t>69.不動產重估增值</t>
  </si>
  <si>
    <t>1227</t>
  </si>
  <si>
    <t>70.採用權益法認列之關聯企業及合資之其他綜合損益份額－不重分類至損益之項目</t>
  </si>
  <si>
    <t>1228</t>
  </si>
  <si>
    <t>71.指定按公允價值衡量之金融負債信用風險變動影響數</t>
  </si>
  <si>
    <t>1229</t>
  </si>
  <si>
    <t>72.與待出售資產(或處分群組)直接相關之權益－不重分類至損益之項目</t>
  </si>
  <si>
    <t>1230</t>
  </si>
  <si>
    <t>73.與待分配予業主之資產(或處分群組)直接相關之權益－不重分類至損益之項目</t>
  </si>
  <si>
    <t>1231</t>
  </si>
  <si>
    <t>74.不重分類至損益之其他項目</t>
  </si>
  <si>
    <t>1232</t>
  </si>
  <si>
    <t>75.透過其他綜合損益按公允價值衡量之權益工具評價損益</t>
  </si>
  <si>
    <t>1233</t>
  </si>
  <si>
    <t>76.避險工具之利益及損失</t>
  </si>
  <si>
    <t>1234</t>
  </si>
  <si>
    <t>77.與不重分類之項目相關之所得稅</t>
  </si>
  <si>
    <t>1235</t>
  </si>
  <si>
    <t>78.後續可能重分類至損益之項目(79~87小計)</t>
  </si>
  <si>
    <t>1193</t>
  </si>
  <si>
    <t>79.國外營運機構財務報表換算之兌換差額</t>
  </si>
  <si>
    <t>1236</t>
  </si>
  <si>
    <t>80.避險工具之利益(損失)／現金流量避險中屬有效避險部份之避險工具之利益(損失)</t>
  </si>
  <si>
    <t>1237</t>
  </si>
  <si>
    <t>81.採用權益法認列之關聯企業及合資之其他綜合損益份額－可能重分類至損益之項目</t>
  </si>
  <si>
    <t>1238</t>
  </si>
  <si>
    <t>82.與待出售資產(或處分群組)直接相關之權益－可能重分類至損益之項目</t>
  </si>
  <si>
    <t>1239</t>
  </si>
  <si>
    <t>83.與待分配予業主之資產(或處分群組)直接相關之權益－可能重分類至損益之項目</t>
  </si>
  <si>
    <t>1240</t>
  </si>
  <si>
    <t>84.可能重分類至損益之其他項目</t>
  </si>
  <si>
    <t>1241</t>
  </si>
  <si>
    <t>85.透過其他綜合損益按公允價值衡量之債務工具損益</t>
  </si>
  <si>
    <t>1242</t>
  </si>
  <si>
    <t>86.採用覆蓋法重分類之其他綜合損益</t>
  </si>
  <si>
    <t>1243</t>
  </si>
  <si>
    <t>87.與可能重分類之項目相關之所得稅</t>
  </si>
  <si>
    <t>1202</t>
  </si>
  <si>
    <t>88.本期綜合損益總額(65+66)</t>
  </si>
  <si>
    <t>1216</t>
  </si>
  <si>
    <t>89.有價證券投資損益(註4)</t>
  </si>
  <si>
    <t>1217</t>
  </si>
  <si>
    <t>90.國外投資損益(註4)</t>
  </si>
  <si>
    <t>1244</t>
  </si>
  <si>
    <t>91.透過其他綜合損益按公允價值衡量之權益工具處分損益(註4)</t>
  </si>
  <si>
    <t>1218</t>
  </si>
  <si>
    <t>92.滿期金</t>
  </si>
  <si>
    <r>
      <t>108</t>
    </r>
    <r>
      <rPr>
        <sz val="11"/>
        <rFont val="標楷體"/>
        <family val="4"/>
        <charset val="136"/>
      </rPr>
      <t>年底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</si>
  <si>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其他金融資產</t>
    </r>
    <phoneticPr fontId="2" type="noConversion"/>
  </si>
  <si>
    <r>
      <t>108</t>
    </r>
    <r>
      <rPr>
        <sz val="20"/>
        <rFont val="標楷體"/>
        <family val="4"/>
        <charset val="136"/>
      </rPr>
      <t>年底</t>
    </r>
    <phoneticPr fontId="2" type="noConversion"/>
  </si>
  <si>
    <r>
      <rPr>
        <sz val="13"/>
        <rFont val="標楷體"/>
        <family val="4"/>
        <charset val="136"/>
      </rPr>
      <t>　　</t>
    </r>
    <r>
      <rPr>
        <sz val="13"/>
        <rFont val="Times New Roman"/>
        <family val="1"/>
      </rPr>
      <t>108</t>
    </r>
    <r>
      <rPr>
        <sz val="13"/>
        <rFont val="標楷體"/>
        <family val="4"/>
        <charset val="136"/>
      </rPr>
      <t>年底全體產物保險公司資產合計</t>
    </r>
    <r>
      <rPr>
        <sz val="13"/>
        <rFont val="Times New Roman"/>
        <family val="1"/>
      </rPr>
      <t>385,151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8.7%</t>
    </r>
    <r>
      <rPr>
        <sz val="13"/>
        <rFont val="標楷體"/>
        <family val="4"/>
        <charset val="136"/>
      </rPr>
      <t>；負債合計</t>
    </r>
    <phoneticPr fontId="2" type="noConversion"/>
  </si>
  <si>
    <r>
      <t>249,833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5.5%</t>
    </r>
    <r>
      <rPr>
        <sz val="13"/>
        <rFont val="標楷體"/>
        <family val="4"/>
        <charset val="136"/>
      </rPr>
      <t>；權益合計</t>
    </r>
    <r>
      <rPr>
        <sz val="13"/>
        <rFont val="Times New Roman"/>
        <family val="1"/>
      </rPr>
      <t>135,318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15.1%</t>
    </r>
    <r>
      <rPr>
        <sz val="13"/>
        <rFont val="標楷體"/>
        <family val="4"/>
        <charset val="136"/>
      </rPr>
      <t>。</t>
    </r>
    <phoneticPr fontId="2" type="noConversion"/>
  </si>
  <si>
    <r>
      <t>108</t>
    </r>
    <r>
      <rPr>
        <sz val="11"/>
        <rFont val="標楷體"/>
        <family val="4"/>
        <charset val="136"/>
      </rPr>
      <t>年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</si>
  <si>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以成本衡量之金融資產及負債之已實現損益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</si>
  <si>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無活絡市場之債券投資損益之已實現損益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</si>
  <si>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持有至到期日金融資產之已實現損益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</si>
  <si>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兌換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</si>
  <si>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其他資產</t>
    </r>
    <phoneticPr fontId="2" type="noConversion"/>
  </si>
  <si>
    <r>
      <rPr>
        <sz val="13"/>
        <rFont val="標楷體"/>
        <family val="4"/>
        <charset val="136"/>
      </rPr>
      <t>　　</t>
    </r>
    <r>
      <rPr>
        <sz val="13"/>
        <rFont val="Times New Roman"/>
        <family val="1"/>
      </rPr>
      <t>108</t>
    </r>
    <r>
      <rPr>
        <sz val="13"/>
        <rFont val="標楷體"/>
        <family val="4"/>
        <charset val="136"/>
      </rPr>
      <t>年全體產物保險公司稅前純益合計</t>
    </r>
    <r>
      <rPr>
        <sz val="13"/>
        <rFont val="Times New Roman"/>
        <family val="1"/>
      </rPr>
      <t xml:space="preserve"> 16,012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1,290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8.8%</t>
    </r>
    <r>
      <rPr>
        <sz val="13"/>
        <rFont val="標楷體"/>
        <family val="4"/>
        <charset val="136"/>
      </rPr>
      <t>。</t>
    </r>
    <phoneticPr fontId="2" type="noConversion"/>
  </si>
  <si>
    <r>
      <t>108</t>
    </r>
    <r>
      <rPr>
        <sz val="11"/>
        <rFont val="標楷體"/>
        <family val="4"/>
        <charset val="136"/>
      </rPr>
      <t>年</t>
    </r>
    <phoneticPr fontId="2" type="noConversion"/>
  </si>
  <si>
    <t>各產物保險公司持有政府債券統計表</t>
    <phoneticPr fontId="2" type="noConversion"/>
  </si>
  <si>
    <t>年月：108/12</t>
    <phoneticPr fontId="2" type="noConversion"/>
  </si>
  <si>
    <t>產物保險公司資金來源及運用              單位：百萬元</t>
    <phoneticPr fontId="2" type="noConversion"/>
  </si>
  <si>
    <t>產險公司代號</t>
    <phoneticPr fontId="2" type="noConversion"/>
  </si>
  <si>
    <t>科目 代號</t>
    <phoneticPr fontId="2" type="noConversion"/>
  </si>
  <si>
    <t>產險公司名稱</t>
    <phoneticPr fontId="2" type="noConversion"/>
  </si>
  <si>
    <t>合 計</t>
    <phoneticPr fontId="2" type="noConversion"/>
  </si>
  <si>
    <t>漁保社</t>
  </si>
  <si>
    <t>01.現金及週轉金</t>
  </si>
  <si>
    <t>02.銀行存款(含定存)</t>
  </si>
  <si>
    <t>1147</t>
  </si>
  <si>
    <t>03.當期所得稅資產</t>
  </si>
  <si>
    <t>1151</t>
  </si>
  <si>
    <t>04.待出售資產</t>
  </si>
  <si>
    <t>05.有價證券(註2)</t>
  </si>
  <si>
    <t>　(1)公債及庫券</t>
  </si>
  <si>
    <t>　(2)金融債券,可轉讓定存單,銀行承兌匯票,銀行保證商業本票</t>
  </si>
  <si>
    <t xml:space="preserve">  (3)公司股票 </t>
  </si>
  <si>
    <t xml:space="preserve">  (4)公司債</t>
  </si>
  <si>
    <t xml:space="preserve">  (5)基金及受益憑證</t>
  </si>
  <si>
    <t xml:space="preserve">  (6)證券化商品及其他經主管機關核准之有價證券</t>
  </si>
  <si>
    <t>　(7)抵繳存出保證金</t>
  </si>
  <si>
    <t>06.放款</t>
  </si>
  <si>
    <t>07.國外投資淨額</t>
  </si>
  <si>
    <t>08.專案運用及公共投資</t>
  </si>
  <si>
    <t>09.保險相關事業</t>
  </si>
  <si>
    <t>10.衍生性商品</t>
  </si>
  <si>
    <t>11.投資用不動產</t>
  </si>
  <si>
    <t>　(1)土地</t>
  </si>
  <si>
    <t xml:space="preserve">  (2)房屋及建築</t>
  </si>
  <si>
    <t>12.自用不動產</t>
  </si>
  <si>
    <t>　(2)房屋及建築</t>
  </si>
  <si>
    <t>13.預付房地款</t>
  </si>
  <si>
    <t>14.在建工程</t>
  </si>
  <si>
    <t>15.應收票據</t>
  </si>
  <si>
    <t>16.應收保費</t>
  </si>
  <si>
    <t>17.再保險準備資產</t>
  </si>
  <si>
    <t>18.應攤回再保賠款與給付</t>
  </si>
  <si>
    <t>19.應收再保往來款項</t>
  </si>
  <si>
    <t>20.應收利息及收益</t>
  </si>
  <si>
    <t>21.其他應收款</t>
  </si>
  <si>
    <t>22.預付款項</t>
  </si>
  <si>
    <t>23.存出保證金</t>
  </si>
  <si>
    <t>24.存出再保責任準備金</t>
  </si>
  <si>
    <t>25.特殊用途基金</t>
  </si>
  <si>
    <t>26.其他遞延費用</t>
  </si>
  <si>
    <t>27.暫付及待結轉款項</t>
  </si>
  <si>
    <t>28.器具設備</t>
  </si>
  <si>
    <t>29.其他資產</t>
  </si>
  <si>
    <t>1138</t>
  </si>
  <si>
    <t>30.內部往來</t>
  </si>
  <si>
    <t>1149</t>
  </si>
  <si>
    <t>31.無形資產</t>
  </si>
  <si>
    <t>32.資產總計</t>
  </si>
  <si>
    <t>3179</t>
  </si>
  <si>
    <t>01.短期債務</t>
  </si>
  <si>
    <t>3107</t>
  </si>
  <si>
    <t>02.應付票據</t>
  </si>
  <si>
    <t>3103</t>
  </si>
  <si>
    <t>03.應付保險賠款與給付</t>
  </si>
  <si>
    <t>3104</t>
  </si>
  <si>
    <t>04.應付再保賠款與給付</t>
  </si>
  <si>
    <t>3106</t>
  </si>
  <si>
    <t>05.應付佣金</t>
  </si>
  <si>
    <t>3154</t>
  </si>
  <si>
    <t>06.應付再保往來款項</t>
  </si>
  <si>
    <t>3108</t>
  </si>
  <si>
    <t>07.應付費用</t>
  </si>
  <si>
    <t>3105</t>
  </si>
  <si>
    <t>08.應付稅款</t>
  </si>
  <si>
    <t>3110</t>
  </si>
  <si>
    <t>09.應付代收款</t>
  </si>
  <si>
    <t>3113</t>
  </si>
  <si>
    <t>10.其他應付款</t>
  </si>
  <si>
    <t>3155</t>
  </si>
  <si>
    <t>11.與待出售資產直接相關之負債</t>
  </si>
  <si>
    <t>3167</t>
  </si>
  <si>
    <t>12.當期所得稅負債</t>
  </si>
  <si>
    <t>3180</t>
  </si>
  <si>
    <t>13.金融負債(14~19合計)</t>
  </si>
  <si>
    <t>3181</t>
  </si>
  <si>
    <t>14.透過損益按公允價值衡量之金融負債</t>
  </si>
  <si>
    <t>3182</t>
  </si>
  <si>
    <t>15.避險之金融負債</t>
  </si>
  <si>
    <t>3184</t>
  </si>
  <si>
    <t>16.應付債券</t>
  </si>
  <si>
    <t>3185</t>
  </si>
  <si>
    <t>17.特別股負債</t>
  </si>
  <si>
    <t>3186</t>
  </si>
  <si>
    <t>18.其他金融負債</t>
  </si>
  <si>
    <t>3187</t>
  </si>
  <si>
    <t>19.保險負債(21~28合計)</t>
  </si>
  <si>
    <t>3117</t>
  </si>
  <si>
    <t>20.未滿期保費準備</t>
  </si>
  <si>
    <t>3118</t>
  </si>
  <si>
    <t xml:space="preserve">　(1)一年期(含)之部分  </t>
  </si>
  <si>
    <t>3119</t>
  </si>
  <si>
    <t>　(2)一年期以上之部分(註2)</t>
  </si>
  <si>
    <t>3121</t>
  </si>
  <si>
    <t>21.賠款準備</t>
  </si>
  <si>
    <t>3120</t>
  </si>
  <si>
    <t>22.責任準備</t>
  </si>
  <si>
    <t>3122</t>
  </si>
  <si>
    <t>23.特別準備</t>
  </si>
  <si>
    <t>3151</t>
  </si>
  <si>
    <t>24.保費不足準備</t>
  </si>
  <si>
    <t>3158</t>
  </si>
  <si>
    <t>25.負債適足準備</t>
  </si>
  <si>
    <t>3152</t>
  </si>
  <si>
    <t>26.其他準備</t>
  </si>
  <si>
    <t>3159</t>
  </si>
  <si>
    <t>27.具金融商品性質之保險契約準備</t>
  </si>
  <si>
    <t>3188</t>
  </si>
  <si>
    <t>28.員工福利負債準備</t>
  </si>
  <si>
    <t>3189</t>
  </si>
  <si>
    <t>29.其它負債準備</t>
  </si>
  <si>
    <t>3190</t>
  </si>
  <si>
    <t>30.遞延所得稅負債</t>
  </si>
  <si>
    <t>3128</t>
  </si>
  <si>
    <t>31.土地增值稅準備</t>
  </si>
  <si>
    <t>3130</t>
  </si>
  <si>
    <t xml:space="preserve">　(1)投資用     </t>
  </si>
  <si>
    <t>3165</t>
  </si>
  <si>
    <t xml:space="preserve">　(2)營業用    </t>
  </si>
  <si>
    <t>3114</t>
  </si>
  <si>
    <t>32.預收收益</t>
  </si>
  <si>
    <t>3115</t>
  </si>
  <si>
    <t>33.預收保費</t>
  </si>
  <si>
    <t>3116</t>
  </si>
  <si>
    <t>34.其他預收款</t>
  </si>
  <si>
    <t>3125</t>
  </si>
  <si>
    <t>35.存入保證金</t>
  </si>
  <si>
    <t>3127</t>
  </si>
  <si>
    <t>36.存入再保責任準備金</t>
  </si>
  <si>
    <t>3124</t>
  </si>
  <si>
    <t>37.營業損失準備</t>
  </si>
  <si>
    <t>3131</t>
  </si>
  <si>
    <t>38.其他負債</t>
  </si>
  <si>
    <t>3126</t>
  </si>
  <si>
    <t>39.暫收及待結轉帳項</t>
  </si>
  <si>
    <t>3133</t>
  </si>
  <si>
    <t>40.負債合計</t>
  </si>
  <si>
    <t>3134</t>
  </si>
  <si>
    <t>41.股本</t>
  </si>
  <si>
    <t>3135</t>
  </si>
  <si>
    <t xml:space="preserve">  (1)股本</t>
  </si>
  <si>
    <t>3136</t>
  </si>
  <si>
    <t xml:space="preserve">  (2)特別股股本</t>
  </si>
  <si>
    <t>3191</t>
  </si>
  <si>
    <t xml:space="preserve">  (3)預收股本</t>
  </si>
  <si>
    <t>3192</t>
  </si>
  <si>
    <t xml:space="preserve">  (4)待分配股票股利</t>
  </si>
  <si>
    <t>3138</t>
  </si>
  <si>
    <t>42.資本公積</t>
  </si>
  <si>
    <t>3139</t>
  </si>
  <si>
    <t>43.法定盈餘公積</t>
  </si>
  <si>
    <t>3140</t>
  </si>
  <si>
    <t>44.特別盈餘公積</t>
  </si>
  <si>
    <t>3141</t>
  </si>
  <si>
    <t>45.累積盈(虧)</t>
  </si>
  <si>
    <t>3142</t>
  </si>
  <si>
    <t>46.追溯適用及追溯重編之影響數</t>
  </si>
  <si>
    <t>3143</t>
  </si>
  <si>
    <t>47.本期損益</t>
  </si>
  <si>
    <t>3172</t>
  </si>
  <si>
    <t>48.國外營運機構財務報表換算之兌換差額</t>
  </si>
  <si>
    <t>3194</t>
  </si>
  <si>
    <t>49.透過其他綜合損益按公允價值衡量之金融資產損益</t>
  </si>
  <si>
    <t>3174</t>
  </si>
  <si>
    <t>50.避險工具之利益及損失</t>
  </si>
  <si>
    <t>3175</t>
  </si>
  <si>
    <t>51.確定福利計畫之再衡量數</t>
  </si>
  <si>
    <t>3176</t>
  </si>
  <si>
    <t>52.與待出售資產(或處分群組)直接相關之權益</t>
  </si>
  <si>
    <t>3195</t>
  </si>
  <si>
    <t>53.與待分配予業主之資產(或處分群組)直接相關之權益</t>
  </si>
  <si>
    <t>3196</t>
  </si>
  <si>
    <t>54.採用覆蓋法重分類之其他綜合損益</t>
  </si>
  <si>
    <t>3197</t>
  </si>
  <si>
    <t>55.不動產重估增值</t>
  </si>
  <si>
    <t>3178</t>
  </si>
  <si>
    <t>56.其他權益－其他</t>
  </si>
  <si>
    <t>3147</t>
  </si>
  <si>
    <t>57.庫藏股票</t>
  </si>
  <si>
    <t>3193</t>
  </si>
  <si>
    <t>58.非控制權益</t>
  </si>
  <si>
    <t>3148</t>
  </si>
  <si>
    <t>59.業主權益合計</t>
  </si>
  <si>
    <t>3149</t>
  </si>
  <si>
    <t>60.負債及業主權益總計</t>
  </si>
  <si>
    <r>
      <t>108</t>
    </r>
    <r>
      <rPr>
        <sz val="11"/>
        <rFont val="標楷體"/>
        <family val="4"/>
        <charset val="136"/>
      </rPr>
      <t>年底</t>
    </r>
    <phoneticPr fontId="2" type="noConversion"/>
  </si>
  <si>
    <t>其他有價證券=05-(7)-(1)</t>
    <phoneticPr fontId="2" type="noConversion"/>
  </si>
  <si>
    <t>各產物保險公司不動產投資淨額統計表</t>
    <phoneticPr fontId="2" type="noConversion"/>
  </si>
  <si>
    <t>dif-8-7</t>
    <phoneticPr fontId="2" type="noConversion"/>
  </si>
  <si>
    <t>營業收入合計</t>
  </si>
  <si>
    <t>營業利益</t>
  </si>
  <si>
    <t>稅前純益</t>
  </si>
  <si>
    <t>A</t>
    <phoneticPr fontId="2" type="noConversion"/>
  </si>
  <si>
    <t>L</t>
    <phoneticPr fontId="2" type="noConversion"/>
  </si>
  <si>
    <t>E</t>
    <phoneticPr fontId="2" type="noConversion"/>
  </si>
  <si>
    <r>
      <t xml:space="preserve">          108</t>
    </r>
    <r>
      <rPr>
        <sz val="13"/>
        <color indexed="8"/>
        <rFont val="標楷體"/>
        <family val="4"/>
        <charset val="136"/>
      </rPr>
      <t>年全體產物保險公司營業利益占營業收入比率為</t>
    </r>
    <r>
      <rPr>
        <sz val="13"/>
        <color indexed="8"/>
        <rFont val="Times New Roman"/>
        <family val="1"/>
      </rPr>
      <t>10.9%</t>
    </r>
    <r>
      <rPr>
        <sz val="13"/>
        <color indexed="8"/>
        <rFont val="標楷體"/>
        <family val="4"/>
        <charset val="136"/>
      </rPr>
      <t>，較上年減少</t>
    </r>
    <r>
      <rPr>
        <sz val="13"/>
        <color indexed="8"/>
        <rFont val="Times New Roman"/>
        <family val="1"/>
      </rPr>
      <t>0.1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</si>
  <si>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 108</t>
    </r>
    <r>
      <rPr>
        <sz val="13"/>
        <color indexed="8"/>
        <rFont val="標楷體"/>
        <family val="4"/>
        <charset val="136"/>
      </rPr>
      <t>年底全體產物保險公司權益占資產總額比率為</t>
    </r>
    <r>
      <rPr>
        <sz val="13"/>
        <color indexed="8"/>
        <rFont val="Times New Roman"/>
        <family val="1"/>
      </rPr>
      <t>35.1%</t>
    </r>
    <r>
      <rPr>
        <sz val="13"/>
        <color indexed="8"/>
        <rFont val="標楷體"/>
        <family val="4"/>
        <charset val="136"/>
      </rPr>
      <t>，較上年底增加</t>
    </r>
    <r>
      <rPr>
        <sz val="13"/>
        <color indexed="8"/>
        <rFont val="Times New Roman"/>
        <family val="1"/>
      </rPr>
      <t>1.9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</si>
  <si>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 108</t>
    </r>
    <r>
      <rPr>
        <sz val="13"/>
        <color indexed="8"/>
        <rFont val="標楷體"/>
        <family val="4"/>
        <charset val="136"/>
      </rPr>
      <t>年全體產物保險公司稅前純益占營業收入比率為</t>
    </r>
    <r>
      <rPr>
        <sz val="13"/>
        <color indexed="8"/>
        <rFont val="Times New Roman"/>
        <family val="1"/>
      </rPr>
      <t>10.8%</t>
    </r>
    <r>
      <rPr>
        <sz val="13"/>
        <color indexed="8"/>
        <rFont val="標楷體"/>
        <family val="4"/>
        <charset val="136"/>
      </rPr>
      <t>，較上年增加</t>
    </r>
    <r>
      <rPr>
        <sz val="13"/>
        <color indexed="8"/>
        <rFont val="Times New Roman"/>
        <family val="1"/>
      </rPr>
      <t>0.1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</si>
  <si>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 108</t>
    </r>
    <r>
      <rPr>
        <sz val="13"/>
        <color indexed="8"/>
        <rFont val="標楷體"/>
        <family val="4"/>
        <charset val="136"/>
      </rPr>
      <t>年全體產物保險公司稅前純益占平均權益比率為</t>
    </r>
    <r>
      <rPr>
        <sz val="13"/>
        <color indexed="8"/>
        <rFont val="Times New Roman"/>
        <family val="1"/>
      </rPr>
      <t>12.7%</t>
    </r>
    <r>
      <rPr>
        <sz val="13"/>
        <color indexed="8"/>
        <rFont val="標楷體"/>
        <family val="4"/>
        <charset val="136"/>
      </rPr>
      <t>，較上年增加</t>
    </r>
    <r>
      <rPr>
        <sz val="13"/>
        <color indexed="8"/>
        <rFont val="Times New Roman"/>
        <family val="1"/>
      </rPr>
      <t>0.2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</si>
  <si>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t>-</t>
    <phoneticPr fontId="2" type="noConversion"/>
  </si>
  <si>
    <r>
      <rPr>
        <sz val="13"/>
        <rFont val="標楷體"/>
        <family val="4"/>
        <charset val="136"/>
      </rPr>
      <t>　　</t>
    </r>
    <r>
      <rPr>
        <sz val="13"/>
        <rFont val="Times New Roman"/>
        <family val="1"/>
      </rPr>
      <t>108</t>
    </r>
    <r>
      <rPr>
        <sz val="13"/>
        <rFont val="標楷體"/>
        <family val="4"/>
        <charset val="136"/>
      </rPr>
      <t>年底全體產物保險公司保險負債為</t>
    </r>
    <r>
      <rPr>
        <sz val="13"/>
        <rFont val="Times New Roman"/>
        <family val="1"/>
      </rPr>
      <t>205,902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8,274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4.2%</t>
    </r>
    <r>
      <rPr>
        <sz val="13"/>
        <rFont val="標楷體"/>
        <family val="4"/>
        <charset val="136"/>
      </rPr>
      <t>，</t>
    </r>
    <phoneticPr fontId="2" type="noConversion"/>
  </si>
  <si>
    <r>
      <rPr>
        <sz val="13"/>
        <rFont val="標楷體"/>
        <family val="4"/>
        <charset val="136"/>
      </rPr>
      <t>其中以富邦產物保險公司</t>
    </r>
    <r>
      <rPr>
        <sz val="13"/>
        <rFont val="Times New Roman"/>
        <family val="1"/>
      </rPr>
      <t>48,671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23.6%</t>
    </r>
    <r>
      <rPr>
        <sz val="13"/>
        <rFont val="標楷體"/>
        <family val="4"/>
        <charset val="136"/>
      </rPr>
      <t>為最多，國泰世紀產物保險公司</t>
    </r>
    <r>
      <rPr>
        <sz val="13"/>
        <rFont val="Times New Roman"/>
        <family val="1"/>
      </rPr>
      <t/>
    </r>
    <phoneticPr fontId="2" type="noConversion"/>
  </si>
  <si>
    <r>
      <t>24,719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12.0%</t>
    </r>
    <r>
      <rPr>
        <sz val="13"/>
        <rFont val="標楷體"/>
        <family val="4"/>
        <charset val="136"/>
      </rPr>
      <t>次之。</t>
    </r>
    <phoneticPr fontId="2" type="noConversion"/>
  </si>
  <si>
    <r>
      <rPr>
        <sz val="13"/>
        <rFont val="標楷體"/>
        <family val="4"/>
        <charset val="136"/>
      </rPr>
      <t>　　</t>
    </r>
    <r>
      <rPr>
        <sz val="13"/>
        <rFont val="Times New Roman"/>
        <family val="1"/>
      </rPr>
      <t>108</t>
    </r>
    <r>
      <rPr>
        <sz val="13"/>
        <rFont val="標楷體"/>
        <family val="4"/>
        <charset val="136"/>
      </rPr>
      <t>年底全體產物保險公司權益合計</t>
    </r>
    <r>
      <rPr>
        <sz val="13"/>
        <rFont val="Times New Roman"/>
        <family val="1"/>
      </rPr>
      <t>135,318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17,728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15.1%</t>
    </r>
    <r>
      <rPr>
        <sz val="13"/>
        <rFont val="標楷體"/>
        <family val="4"/>
        <charset val="136"/>
      </rPr>
      <t>，</t>
    </r>
    <phoneticPr fontId="2" type="noConversion"/>
  </si>
  <si>
    <r>
      <rPr>
        <sz val="13"/>
        <rFont val="標楷體"/>
        <family val="4"/>
        <charset val="136"/>
      </rPr>
      <t>　　</t>
    </r>
    <r>
      <rPr>
        <sz val="13"/>
        <rFont val="Times New Roman"/>
        <family val="1"/>
      </rPr>
      <t>108</t>
    </r>
    <r>
      <rPr>
        <sz val="13"/>
        <rFont val="標楷體"/>
        <family val="4"/>
        <charset val="136"/>
      </rPr>
      <t>年底全體產物保險公司持有政府債券總餘額</t>
    </r>
    <r>
      <rPr>
        <sz val="13"/>
        <rFont val="Times New Roman"/>
        <family val="1"/>
      </rPr>
      <t>23,003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2,227</t>
    </r>
    <r>
      <rPr>
        <sz val="13"/>
        <rFont val="標楷體"/>
        <family val="4"/>
        <charset val="136"/>
      </rPr>
      <t>百萬元</t>
    </r>
    <r>
      <rPr>
        <sz val="13"/>
        <rFont val="Times New Roman"/>
        <family val="1"/>
      </rPr>
      <t/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</si>
  <si>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新安東京海上產物保險公司</t>
    </r>
    <phoneticPr fontId="2" type="noConversion"/>
  </si>
  <si>
    <r>
      <rPr>
        <sz val="13"/>
        <rFont val="標楷體"/>
        <family val="4"/>
        <charset val="136"/>
      </rPr>
      <t>　　</t>
    </r>
    <r>
      <rPr>
        <sz val="13"/>
        <rFont val="Times New Roman"/>
        <family val="1"/>
      </rPr>
      <t>108</t>
    </r>
    <r>
      <rPr>
        <sz val="13"/>
        <rFont val="標楷體"/>
        <family val="4"/>
        <charset val="136"/>
      </rPr>
      <t>年底全體產物保險公司不動產投資淨額</t>
    </r>
    <r>
      <rPr>
        <sz val="13"/>
        <rFont val="Times New Roman"/>
        <family val="1"/>
      </rPr>
      <t>25,181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4,772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/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</si>
  <si>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泰安產物保險公司</t>
    </r>
    <phoneticPr fontId="2" type="noConversion"/>
  </si>
  <si>
    <r>
      <t>23.4%</t>
    </r>
    <r>
      <rPr>
        <sz val="13"/>
        <rFont val="標楷體"/>
        <family val="4"/>
        <charset val="136"/>
      </rPr>
      <t>，其中以富邦產物保險公司</t>
    </r>
    <r>
      <rPr>
        <sz val="13"/>
        <rFont val="Times New Roman"/>
        <family val="1"/>
      </rPr>
      <t>10,685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42.4%</t>
    </r>
    <r>
      <rPr>
        <sz val="13"/>
        <rFont val="標楷體"/>
        <family val="4"/>
        <charset val="136"/>
      </rPr>
      <t>為最多，泰安產物保險公司</t>
    </r>
    <r>
      <rPr>
        <sz val="13"/>
        <rFont val="Times New Roman"/>
        <family val="1"/>
      </rPr>
      <t/>
    </r>
    <phoneticPr fontId="2" type="noConversion"/>
  </si>
  <si>
    <r>
      <t>4,508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17.9%</t>
    </r>
    <r>
      <rPr>
        <sz val="13"/>
        <rFont val="標楷體"/>
        <family val="4"/>
        <charset val="136"/>
      </rPr>
      <t>次之。</t>
    </r>
    <phoneticPr fontId="2" type="noConversion"/>
  </si>
  <si>
    <r>
      <t>108</t>
    </r>
    <r>
      <rPr>
        <sz val="11"/>
        <rFont val="標楷體"/>
        <family val="4"/>
        <charset val="136"/>
      </rPr>
      <t>年底</t>
    </r>
    <phoneticPr fontId="2" type="noConversion"/>
  </si>
  <si>
    <r>
      <rPr>
        <sz val="13"/>
        <rFont val="標楷體"/>
        <family val="4"/>
        <charset val="136"/>
      </rPr>
      <t>世紀產物保險公司</t>
    </r>
    <r>
      <rPr>
        <sz val="13"/>
        <rFont val="Times New Roman"/>
        <family val="1"/>
      </rPr>
      <t>12,528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11.2%</t>
    </r>
    <r>
      <rPr>
        <sz val="13"/>
        <rFont val="標楷體"/>
        <family val="4"/>
        <charset val="136"/>
      </rPr>
      <t>次之。</t>
    </r>
    <phoneticPr fontId="2" type="noConversion"/>
  </si>
  <si>
    <t xml:space="preserve">  現金及約當現金</t>
  </si>
  <si>
    <t xml:space="preserve">  應收款項</t>
  </si>
  <si>
    <t xml:space="preserve">  本期所得稅資產</t>
  </si>
  <si>
    <t xml:space="preserve">  待出售資產</t>
  </si>
  <si>
    <t xml:space="preserve">  透過損益按公允價值衡量之金融資產</t>
  </si>
  <si>
    <t xml:space="preserve"> 透過其他綜合損益按公允價值衡量</t>
  </si>
  <si>
    <t xml:space="preserve">  之金融資產</t>
  </si>
  <si>
    <t xml:space="preserve"> 按攤銷後成本衡量之金融資產</t>
  </si>
  <si>
    <t xml:space="preserve">  備供出售金融資產</t>
  </si>
  <si>
    <t xml:space="preserve">  避險之衍生金融資產</t>
  </si>
  <si>
    <t xml:space="preserve">  以成本衡量之金融資產</t>
  </si>
  <si>
    <t xml:space="preserve">  無活絡市場之債券投資</t>
  </si>
  <si>
    <t xml:space="preserve">  持有至到期日金融資產</t>
  </si>
  <si>
    <t xml:space="preserve">  採用權益法之投資</t>
  </si>
  <si>
    <t xml:space="preserve">  其他金融資產</t>
  </si>
  <si>
    <t xml:space="preserve">  投資性不動產</t>
  </si>
  <si>
    <t xml:space="preserve">  再保險合約資產</t>
  </si>
  <si>
    <t xml:space="preserve">  不動產及設備</t>
  </si>
  <si>
    <t xml:space="preserve"> 無形資產</t>
  </si>
  <si>
    <t xml:space="preserve">  遞延所得稅資產</t>
  </si>
  <si>
    <t xml:space="preserve">  其他資產</t>
  </si>
  <si>
    <t xml:space="preserve">    資產合計</t>
  </si>
  <si>
    <t>負  債</t>
  </si>
  <si>
    <t xml:space="preserve">  短期債務</t>
  </si>
  <si>
    <t xml:space="preserve">  應付款項</t>
  </si>
  <si>
    <t xml:space="preserve">  本期所得稅負債</t>
  </si>
  <si>
    <t xml:space="preserve">  與待出售資產直接相關之負債</t>
  </si>
  <si>
    <t xml:space="preserve">  透過損益按公允價值衡量之金融負債</t>
  </si>
  <si>
    <t xml:space="preserve">  避險之衍生金融負債</t>
  </si>
  <si>
    <t xml:space="preserve">  以成本衡量之金融負債</t>
  </si>
  <si>
    <t xml:space="preserve">  特別股負債</t>
  </si>
  <si>
    <t xml:space="preserve">  其他金融負債</t>
  </si>
  <si>
    <t xml:space="preserve">  保險負債</t>
  </si>
  <si>
    <t xml:space="preserve">  具金融商品性質之保險契約準備</t>
  </si>
  <si>
    <t xml:space="preserve">  負債準備</t>
  </si>
  <si>
    <t xml:space="preserve">  遞延所得稅負債</t>
  </si>
  <si>
    <t xml:space="preserve">  其他負債</t>
  </si>
  <si>
    <t xml:space="preserve">    負債合計</t>
  </si>
  <si>
    <t>權 益</t>
  </si>
  <si>
    <t xml:space="preserve">  股本</t>
  </si>
  <si>
    <t xml:space="preserve">  資本公積</t>
  </si>
  <si>
    <t xml:space="preserve">  保留盈餘</t>
  </si>
  <si>
    <t xml:space="preserve">  其他權益</t>
  </si>
  <si>
    <t xml:space="preserve">    權益合計</t>
  </si>
  <si>
    <t xml:space="preserve">    負債及權益合計</t>
  </si>
  <si>
    <r>
      <rPr>
        <sz val="13"/>
        <rFont val="標楷體"/>
        <family val="4"/>
        <charset val="136"/>
      </rPr>
      <t>或</t>
    </r>
    <r>
      <rPr>
        <sz val="13"/>
        <rFont val="Times New Roman"/>
        <family val="1"/>
      </rPr>
      <t>10.7%</t>
    </r>
    <r>
      <rPr>
        <sz val="13"/>
        <rFont val="標楷體"/>
        <family val="4"/>
        <charset val="136"/>
      </rPr>
      <t>，其中以美商安達產物保險公司</t>
    </r>
    <r>
      <rPr>
        <sz val="13"/>
        <rFont val="Times New Roman"/>
        <family val="1"/>
      </rPr>
      <t>4,256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18.5%</t>
    </r>
    <r>
      <rPr>
        <sz val="13"/>
        <rFont val="標楷體"/>
        <family val="4"/>
        <charset val="136"/>
      </rPr>
      <t>為最多，新安東京海上產</t>
    </r>
    <phoneticPr fontId="2" type="noConversion"/>
  </si>
  <si>
    <r>
      <rPr>
        <sz val="13"/>
        <rFont val="標楷體"/>
        <family val="4"/>
        <charset val="136"/>
      </rPr>
      <t>物保險公司</t>
    </r>
    <r>
      <rPr>
        <sz val="13"/>
        <rFont val="Times New Roman"/>
        <family val="1"/>
      </rPr>
      <t>3,239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14.1%</t>
    </r>
    <r>
      <rPr>
        <sz val="13"/>
        <rFont val="標楷體"/>
        <family val="4"/>
        <charset val="136"/>
      </rPr>
      <t>次之。</t>
    </r>
    <phoneticPr fontId="2" type="noConversion"/>
  </si>
  <si>
    <t>19.其他投資減損損失及迴轉利益</t>
    <phoneticPr fontId="2" type="noConversion"/>
  </si>
  <si>
    <r>
      <t xml:space="preserve">      </t>
    </r>
    <r>
      <rPr>
        <sz val="11"/>
        <rFont val="標楷體"/>
        <family val="4"/>
        <charset val="136"/>
      </rPr>
      <t>其他投資減損損失及迴轉利益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</si>
  <si>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避險之金融負債</t>
    </r>
    <phoneticPr fontId="2" type="noConversion"/>
  </si>
  <si>
    <r>
      <rPr>
        <sz val="11"/>
        <rFont val="標楷體"/>
        <family val="4"/>
        <charset val="136"/>
      </rPr>
      <t>註：</t>
    </r>
    <r>
      <rPr>
        <sz val="11"/>
        <rFont val="標楷體"/>
        <family val="4"/>
        <charset val="136"/>
      </rPr>
      <t>上述數據係依據金融監督管理委員會保險局提供資料彙編，未經會計師查核調整，以下各表均相同。</t>
    </r>
    <phoneticPr fontId="2" type="noConversion"/>
  </si>
  <si>
    <r>
      <rPr>
        <sz val="13"/>
        <rFont val="標楷體"/>
        <family val="4"/>
        <charset val="136"/>
      </rPr>
      <t>　　</t>
    </r>
    <r>
      <rPr>
        <sz val="13"/>
        <rFont val="Times New Roman"/>
        <family val="1"/>
      </rPr>
      <t>108</t>
    </r>
    <r>
      <rPr>
        <sz val="13"/>
        <rFont val="標楷體"/>
        <family val="4"/>
        <charset val="136"/>
      </rPr>
      <t>年底全體產物保險公司其他有價證券投資總餘額</t>
    </r>
    <r>
      <rPr>
        <sz val="13"/>
        <rFont val="Times New Roman"/>
        <family val="1"/>
      </rPr>
      <t>111,446</t>
    </r>
    <r>
      <rPr>
        <sz val="13"/>
        <rFont val="標楷體"/>
        <family val="4"/>
        <charset val="136"/>
      </rPr>
      <t>百萬元，較上年底增加</t>
    </r>
    <phoneticPr fontId="2" type="noConversion"/>
  </si>
  <si>
    <r>
      <t>18,513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19.9%</t>
    </r>
    <r>
      <rPr>
        <sz val="13"/>
        <rFont val="標楷體"/>
        <family val="4"/>
        <charset val="136"/>
      </rPr>
      <t>，其中以富邦產物保險公司</t>
    </r>
    <r>
      <rPr>
        <sz val="13"/>
        <rFont val="Times New Roman"/>
        <family val="1"/>
      </rPr>
      <t>26,506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23.8%</t>
    </r>
    <r>
      <rPr>
        <sz val="13"/>
        <rFont val="標楷體"/>
        <family val="4"/>
        <charset val="136"/>
      </rPr>
      <t>為最多，國泰</t>
    </r>
    <phoneticPr fontId="2" type="noConversion"/>
  </si>
  <si>
    <r>
      <t xml:space="preserve">     (1)</t>
    </r>
    <r>
      <rPr>
        <sz val="13"/>
        <color indexed="8"/>
        <rFont val="標楷體"/>
        <family val="4"/>
        <charset val="136"/>
      </rPr>
      <t>負債占權益倍數</t>
    </r>
    <phoneticPr fontId="2" type="noConversion"/>
  </si>
  <si>
    <r>
      <t>(</t>
    </r>
    <r>
      <rPr>
        <sz val="20"/>
        <rFont val="標楷體"/>
        <family val="4"/>
        <charset val="136"/>
      </rPr>
      <t>五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國內有價證券投資</t>
    </r>
    <phoneticPr fontId="2" type="noConversion"/>
  </si>
  <si>
    <r>
      <t xml:space="preserve">          108</t>
    </r>
    <r>
      <rPr>
        <sz val="13"/>
        <color indexed="8"/>
        <rFont val="標楷體"/>
        <family val="4"/>
        <charset val="136"/>
      </rPr>
      <t>年底全體產物保險公司負債總額占權益倍數為</t>
    </r>
    <r>
      <rPr>
        <sz val="13"/>
        <color indexed="8"/>
        <rFont val="Times New Roman"/>
        <family val="1"/>
      </rPr>
      <t>1.8</t>
    </r>
    <r>
      <rPr>
        <sz val="13"/>
        <color indexed="8"/>
        <rFont val="標楷體"/>
        <family val="4"/>
        <charset val="136"/>
      </rPr>
      <t>倍，較上年底減少</t>
    </r>
    <r>
      <rPr>
        <sz val="13"/>
        <color indexed="8"/>
        <rFont val="Times New Roman"/>
        <family val="1"/>
      </rPr>
      <t>0.2</t>
    </r>
    <r>
      <rPr>
        <sz val="13"/>
        <color indexed="8"/>
        <rFont val="標楷體"/>
        <family val="4"/>
        <charset val="136"/>
      </rPr>
      <t>倍。</t>
    </r>
    <phoneticPr fontId="2" type="noConversion"/>
  </si>
  <si>
    <r>
      <t>108</t>
    </r>
    <r>
      <rPr>
        <sz val="12"/>
        <color theme="0"/>
        <rFont val="細明體"/>
        <family val="3"/>
        <charset val="136"/>
      </rPr>
      <t>年度</t>
    </r>
    <phoneticPr fontId="2" type="noConversion"/>
  </si>
  <si>
    <r>
      <t>107</t>
    </r>
    <r>
      <rPr>
        <sz val="12"/>
        <color theme="0"/>
        <rFont val="細明體"/>
        <family val="3"/>
        <charset val="136"/>
      </rPr>
      <t>年度</t>
    </r>
    <phoneticPr fontId="2" type="noConversion"/>
  </si>
  <si>
    <r>
      <t>106</t>
    </r>
    <r>
      <rPr>
        <sz val="12"/>
        <color theme="0"/>
        <rFont val="細明體"/>
        <family val="3"/>
        <charset val="136"/>
      </rPr>
      <t>年度</t>
    </r>
    <phoneticPr fontId="2" type="noConversion"/>
  </si>
  <si>
    <r>
      <rPr>
        <sz val="13"/>
        <rFont val="標楷體"/>
        <family val="4"/>
        <charset val="136"/>
      </rPr>
      <t>其中以富邦產物保險公司</t>
    </r>
    <r>
      <rPr>
        <sz val="13"/>
        <rFont val="Times New Roman"/>
        <family val="1"/>
      </rPr>
      <t>36,358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26.9%</t>
    </r>
    <r>
      <rPr>
        <sz val="13"/>
        <rFont val="標楷體"/>
        <family val="4"/>
        <charset val="136"/>
      </rPr>
      <t>為最多，國泰世紀產物保險公司</t>
    </r>
    <r>
      <rPr>
        <sz val="13"/>
        <rFont val="Times New Roman"/>
        <family val="1"/>
      </rPr>
      <t>12,631</t>
    </r>
    <phoneticPr fontId="2" type="noConversion"/>
  </si>
  <si>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9.3%</t>
    </r>
    <r>
      <rPr>
        <sz val="13"/>
        <rFont val="標楷體"/>
        <family val="4"/>
        <charset val="136"/>
      </rPr>
      <t>次之。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</si>
</sst>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_ "/>
    <numFmt numFmtId="177" formatCode="#,##0.0"/>
    <numFmt numFmtId="178" formatCode="_(* #,##0_);_(* \-#,##0_);_(* &quot;-&quot;_);_(@_)"/>
    <numFmt numFmtId="179" formatCode="#,##0_ "/>
    <numFmt numFmtId="180" formatCode="0.0_ "/>
    <numFmt numFmtId="181" formatCode="0.0%"/>
    <numFmt numFmtId="182" formatCode="0.0"/>
    <numFmt numFmtId="183" formatCode="_(* #,##0.0_);_(* \-#,##0.0_);_(* &quot;-&quot;_);_(@_)"/>
    <numFmt numFmtId="184" formatCode="0.0_);[Red]\(0.0\)"/>
    <numFmt numFmtId="185" formatCode="#,##0.00000"/>
    <numFmt numFmtId="186" formatCode="#,##0.00_ "/>
  </numFmts>
  <fonts count="3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3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3"/>
      <color indexed="8"/>
      <name val="標楷體"/>
      <family val="4"/>
      <charset val="136"/>
    </font>
    <font>
      <sz val="12"/>
      <color theme="0"/>
      <name val="新細明體"/>
      <family val="1"/>
      <charset val="136"/>
    </font>
    <font>
      <sz val="12"/>
      <name val="Times New Roman"/>
      <family val="1"/>
    </font>
    <font>
      <sz val="20"/>
      <name val="Times New Roman"/>
      <family val="1"/>
    </font>
    <font>
      <sz val="11"/>
      <color indexed="10"/>
      <name val="Times New Roman"/>
      <family val="1"/>
    </font>
    <font>
      <sz val="13"/>
      <color indexed="8"/>
      <name val="Times New Roman"/>
      <family val="1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sz val="11"/>
      <name val="細明體"/>
      <family val="3"/>
      <charset val="136"/>
    </font>
    <font>
      <sz val="12"/>
      <name val="細明體"/>
      <family val="3"/>
      <charset val="136"/>
    </font>
    <font>
      <sz val="14"/>
      <name val="標楷體"/>
      <family val="4"/>
      <charset val="136"/>
    </font>
    <font>
      <sz val="16"/>
      <name val="標楷體"/>
      <family val="4"/>
      <charset val="136"/>
    </font>
    <font>
      <b/>
      <sz val="9"/>
      <color indexed="81"/>
      <name val="新細明體"/>
      <family val="1"/>
      <charset val="136"/>
    </font>
    <font>
      <sz val="9"/>
      <color indexed="81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1"/>
      <color theme="0"/>
      <name val="標楷體"/>
      <family val="4"/>
      <charset val="136"/>
    </font>
    <font>
      <sz val="11"/>
      <color theme="0"/>
      <name val="Times New Roman"/>
      <family val="1"/>
    </font>
    <font>
      <sz val="12"/>
      <color theme="0"/>
      <name val="標楷體"/>
      <family val="4"/>
      <charset val="136"/>
    </font>
    <font>
      <sz val="12"/>
      <color theme="0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0" fontId="1" fillId="0" borderId="0">
      <alignment horizontal="left" wrapText="1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" fillId="0" borderId="0">
      <alignment horizontal="left" wrapText="1"/>
    </xf>
    <xf numFmtId="0" fontId="1" fillId="0" borderId="0">
      <alignment horizontal="left" wrapText="1"/>
    </xf>
    <xf numFmtId="0" fontId="11" fillId="0" borderId="0">
      <alignment horizontal="left" wrapText="1"/>
    </xf>
    <xf numFmtId="0" fontId="1" fillId="0" borderId="0">
      <alignment horizontal="left" wrapText="1"/>
    </xf>
    <xf numFmtId="0" fontId="1" fillId="0" borderId="0"/>
    <xf numFmtId="0" fontId="1" fillId="0" borderId="0"/>
    <xf numFmtId="0" fontId="1" fillId="0" borderId="0"/>
  </cellStyleXfs>
  <cellXfs count="207">
    <xf numFmtId="0" fontId="0" fillId="0" borderId="0" xfId="0">
      <alignment vertical="center"/>
    </xf>
    <xf numFmtId="0" fontId="9" fillId="0" borderId="4" xfId="1" applyFont="1" applyBorder="1" applyAlignment="1">
      <alignment horizontal="left"/>
    </xf>
    <xf numFmtId="0" fontId="9" fillId="0" borderId="4" xfId="1" applyFont="1" applyBorder="1" applyAlignment="1">
      <alignment horizontal="left" wrapText="1"/>
    </xf>
    <xf numFmtId="0" fontId="9" fillId="0" borderId="5" xfId="1" applyFont="1" applyBorder="1">
      <alignment horizontal="left" wrapText="1"/>
    </xf>
    <xf numFmtId="0" fontId="9" fillId="0" borderId="0" xfId="1" applyFont="1" applyAlignment="1">
      <alignment vertical="center"/>
    </xf>
    <xf numFmtId="0" fontId="3" fillId="0" borderId="0" xfId="9" applyFont="1" applyAlignment="1">
      <alignment horizontal="centerContinuous"/>
    </xf>
    <xf numFmtId="0" fontId="3" fillId="0" borderId="0" xfId="9" applyFont="1">
      <alignment horizontal="left" wrapText="1"/>
    </xf>
    <xf numFmtId="0" fontId="9" fillId="0" borderId="5" xfId="0" applyFont="1" applyBorder="1" applyAlignment="1">
      <alignment horizontal="left" wrapText="1"/>
    </xf>
    <xf numFmtId="0" fontId="13" fillId="0" borderId="0" xfId="0" applyFo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5" xfId="1" applyFont="1" applyBorder="1" applyAlignment="1">
      <alignment horizontal="left"/>
    </xf>
    <xf numFmtId="0" fontId="9" fillId="0" borderId="3" xfId="1" applyFont="1" applyBorder="1" applyAlignment="1">
      <alignment vertical="center"/>
    </xf>
    <xf numFmtId="176" fontId="16" fillId="0" borderId="3" xfId="1" applyNumberFormat="1" applyFont="1" applyBorder="1" applyAlignment="1">
      <alignment vertical="center"/>
    </xf>
    <xf numFmtId="0" fontId="16" fillId="0" borderId="2" xfId="1" applyFont="1" applyBorder="1" applyAlignment="1">
      <alignment vertical="center"/>
    </xf>
    <xf numFmtId="177" fontId="9" fillId="0" borderId="4" xfId="1" quotePrefix="1" applyNumberFormat="1" applyFont="1" applyBorder="1" applyAlignment="1">
      <alignment horizontal="right" vertical="center"/>
    </xf>
    <xf numFmtId="3" fontId="9" fillId="0" borderId="5" xfId="1" quotePrefix="1" applyNumberFormat="1" applyFont="1" applyBorder="1" applyAlignment="1">
      <alignment horizontal="right" vertical="center"/>
    </xf>
    <xf numFmtId="0" fontId="9" fillId="0" borderId="1" xfId="1" applyFont="1" applyBorder="1" applyAlignment="1">
      <alignment vertical="center"/>
    </xf>
    <xf numFmtId="177" fontId="9" fillId="0" borderId="1" xfId="1" quotePrefix="1" applyNumberFormat="1" applyFont="1" applyBorder="1" applyAlignment="1">
      <alignment horizontal="right" vertical="center"/>
    </xf>
    <xf numFmtId="3" fontId="9" fillId="0" borderId="1" xfId="1" quotePrefix="1" applyNumberFormat="1" applyFont="1" applyBorder="1" applyAlignment="1">
      <alignment horizontal="right" vertical="center"/>
    </xf>
    <xf numFmtId="179" fontId="9" fillId="0" borderId="3" xfId="1" applyNumberFormat="1" applyFont="1" applyBorder="1" applyAlignment="1">
      <alignment vertical="center"/>
    </xf>
    <xf numFmtId="177" fontId="9" fillId="0" borderId="2" xfId="1" applyNumberFormat="1" applyFont="1" applyBorder="1" applyAlignment="1">
      <alignment vertical="center"/>
    </xf>
    <xf numFmtId="3" fontId="9" fillId="0" borderId="6" xfId="1" quotePrefix="1" applyNumberFormat="1" applyFont="1" applyBorder="1" applyAlignment="1">
      <alignment horizontal="right" vertical="center"/>
    </xf>
    <xf numFmtId="177" fontId="9" fillId="0" borderId="1" xfId="1" applyNumberFormat="1" applyFont="1" applyBorder="1" applyAlignment="1">
      <alignment horizontal="right" vertical="center"/>
    </xf>
    <xf numFmtId="3" fontId="9" fillId="0" borderId="2" xfId="1" applyNumberFormat="1" applyFont="1" applyBorder="1" applyAlignment="1">
      <alignment vertical="center"/>
    </xf>
    <xf numFmtId="0" fontId="10" fillId="0" borderId="0" xfId="1" applyFont="1" applyAlignment="1">
      <alignment vertical="center"/>
    </xf>
    <xf numFmtId="0" fontId="14" fillId="0" borderId="0" xfId="1" applyFont="1" applyFill="1" applyAlignment="1">
      <alignment vertical="center"/>
    </xf>
    <xf numFmtId="3" fontId="14" fillId="0" borderId="2" xfId="1" applyNumberFormat="1" applyFont="1" applyFill="1" applyBorder="1" applyAlignment="1">
      <alignment horizontal="right"/>
    </xf>
    <xf numFmtId="0" fontId="10" fillId="0" borderId="0" xfId="7" applyFont="1" applyAlignment="1">
      <alignment vertical="center"/>
    </xf>
    <xf numFmtId="0" fontId="14" fillId="0" borderId="0" xfId="7" applyFont="1" applyAlignment="1">
      <alignment vertical="center"/>
    </xf>
    <xf numFmtId="0" fontId="9" fillId="0" borderId="1" xfId="7" applyFont="1" applyBorder="1" applyAlignment="1">
      <alignment horizontal="center" vertical="center"/>
    </xf>
    <xf numFmtId="179" fontId="9" fillId="0" borderId="1" xfId="7" quotePrefix="1" applyNumberFormat="1" applyFont="1" applyBorder="1" applyAlignment="1">
      <alignment horizontal="right" vertical="center"/>
    </xf>
    <xf numFmtId="176" fontId="9" fillId="0" borderId="1" xfId="7" applyNumberFormat="1" applyFont="1" applyBorder="1" applyAlignment="1">
      <alignment horizontal="right" vertical="center"/>
    </xf>
    <xf numFmtId="179" fontId="10" fillId="0" borderId="0" xfId="7" applyNumberFormat="1" applyFont="1" applyAlignment="1">
      <alignment vertical="center"/>
    </xf>
    <xf numFmtId="180" fontId="10" fillId="0" borderId="0" xfId="7" applyNumberFormat="1" applyFont="1" applyAlignment="1">
      <alignment vertical="center"/>
    </xf>
    <xf numFmtId="0" fontId="10" fillId="0" borderId="0" xfId="6" applyFont="1" applyAlignment="1">
      <alignment vertical="center"/>
    </xf>
    <xf numFmtId="0" fontId="14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10" fillId="0" borderId="1" xfId="7" applyFont="1" applyBorder="1" applyAlignment="1">
      <alignment horizontal="center" vertical="center"/>
    </xf>
    <xf numFmtId="180" fontId="10" fillId="0" borderId="0" xfId="6" applyNumberFormat="1" applyFont="1" applyAlignment="1">
      <alignment vertical="center"/>
    </xf>
    <xf numFmtId="0" fontId="10" fillId="0" borderId="0" xfId="8" applyFont="1" applyAlignment="1">
      <alignment vertical="center"/>
    </xf>
    <xf numFmtId="0" fontId="14" fillId="0" borderId="0" xfId="8" applyFont="1" applyAlignment="1">
      <alignment vertical="center"/>
    </xf>
    <xf numFmtId="0" fontId="15" fillId="0" borderId="0" xfId="8" applyFont="1" applyAlignment="1">
      <alignment vertical="center"/>
    </xf>
    <xf numFmtId="0" fontId="7" fillId="0" borderId="0" xfId="8" applyFont="1" applyAlignment="1">
      <alignment vertical="center"/>
    </xf>
    <xf numFmtId="179" fontId="10" fillId="0" borderId="0" xfId="8" applyNumberFormat="1" applyFont="1" applyAlignment="1">
      <alignment vertical="center"/>
    </xf>
    <xf numFmtId="180" fontId="10" fillId="0" borderId="0" xfId="8" applyNumberFormat="1" applyFont="1" applyAlignment="1">
      <alignment vertical="center"/>
    </xf>
    <xf numFmtId="179" fontId="10" fillId="0" borderId="0" xfId="1" applyNumberFormat="1" applyFont="1" applyAlignment="1">
      <alignment vertical="center"/>
    </xf>
    <xf numFmtId="176" fontId="10" fillId="0" borderId="0" xfId="1" applyNumberFormat="1" applyFont="1" applyAlignment="1">
      <alignment vertical="center"/>
    </xf>
    <xf numFmtId="180" fontId="10" fillId="0" borderId="0" xfId="1" applyNumberFormat="1" applyFont="1" applyAlignment="1">
      <alignment vertical="center"/>
    </xf>
    <xf numFmtId="0" fontId="17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0" fillId="0" borderId="0" xfId="0" applyFont="1">
      <alignment vertical="center"/>
    </xf>
    <xf numFmtId="0" fontId="18" fillId="0" borderId="0" xfId="1" applyFont="1" applyAlignment="1">
      <alignment vertical="center"/>
    </xf>
    <xf numFmtId="180" fontId="18" fillId="0" borderId="0" xfId="1" applyNumberFormat="1" applyFont="1" applyAlignment="1">
      <alignment vertical="center"/>
    </xf>
    <xf numFmtId="0" fontId="9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2" xfId="1" applyFont="1" applyFill="1" applyBorder="1">
      <alignment horizontal="left" wrapText="1"/>
    </xf>
    <xf numFmtId="179" fontId="16" fillId="0" borderId="2" xfId="1" applyNumberFormat="1" applyFont="1" applyFill="1" applyBorder="1">
      <alignment horizontal="left" wrapText="1"/>
    </xf>
    <xf numFmtId="0" fontId="16" fillId="0" borderId="2" xfId="1" applyFont="1" applyFill="1" applyBorder="1" applyAlignment="1">
      <alignment vertical="center"/>
    </xf>
    <xf numFmtId="0" fontId="9" fillId="0" borderId="4" xfId="1" applyFont="1" applyFill="1" applyBorder="1">
      <alignment horizontal="left" wrapText="1"/>
    </xf>
    <xf numFmtId="3" fontId="9" fillId="0" borderId="4" xfId="1" applyNumberFormat="1" applyFont="1" applyFill="1" applyBorder="1" applyAlignment="1">
      <alignment vertical="center"/>
    </xf>
    <xf numFmtId="177" fontId="9" fillId="0" borderId="4" xfId="1" applyNumberFormat="1" applyFont="1" applyFill="1" applyBorder="1" applyAlignment="1">
      <alignment vertical="center"/>
    </xf>
    <xf numFmtId="0" fontId="9" fillId="0" borderId="4" xfId="1" applyFont="1" applyFill="1" applyBorder="1" applyAlignment="1">
      <alignment horizontal="left" vertical="center" wrapText="1"/>
    </xf>
    <xf numFmtId="0" fontId="9" fillId="0" borderId="1" xfId="1" applyFont="1" applyFill="1" applyBorder="1">
      <alignment horizontal="left" wrapText="1"/>
    </xf>
    <xf numFmtId="3" fontId="9" fillId="0" borderId="1" xfId="1" applyNumberFormat="1" applyFont="1" applyFill="1" applyBorder="1" applyAlignment="1">
      <alignment vertical="center"/>
    </xf>
    <xf numFmtId="177" fontId="9" fillId="0" borderId="1" xfId="1" applyNumberFormat="1" applyFont="1" applyFill="1" applyBorder="1" applyAlignment="1">
      <alignment vertical="center"/>
    </xf>
    <xf numFmtId="177" fontId="9" fillId="0" borderId="2" xfId="1" applyNumberFormat="1" applyFont="1" applyFill="1" applyBorder="1" applyAlignment="1">
      <alignment vertical="center"/>
    </xf>
    <xf numFmtId="0" fontId="9" fillId="0" borderId="6" xfId="5" applyFont="1" applyFill="1" applyBorder="1">
      <alignment horizontal="left" wrapText="1"/>
    </xf>
    <xf numFmtId="0" fontId="9" fillId="0" borderId="1" xfId="5" applyFont="1" applyFill="1" applyBorder="1">
      <alignment horizontal="left" wrapText="1"/>
    </xf>
    <xf numFmtId="0" fontId="9" fillId="0" borderId="6" xfId="1" applyFont="1" applyFill="1" applyBorder="1">
      <alignment horizontal="left" wrapText="1"/>
    </xf>
    <xf numFmtId="0" fontId="4" fillId="0" borderId="1" xfId="1" applyFont="1" applyFill="1" applyBorder="1">
      <alignment horizontal="left" wrapText="1"/>
    </xf>
    <xf numFmtId="178" fontId="9" fillId="0" borderId="4" xfId="1" applyNumberFormat="1" applyFont="1" applyBorder="1" applyAlignment="1">
      <alignment horizontal="right" vertical="center"/>
    </xf>
    <xf numFmtId="0" fontId="9" fillId="0" borderId="1" xfId="1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vertical="center"/>
    </xf>
    <xf numFmtId="0" fontId="9" fillId="0" borderId="1" xfId="6" applyFont="1" applyBorder="1" applyAlignment="1">
      <alignment vertical="center"/>
    </xf>
    <xf numFmtId="0" fontId="9" fillId="0" borderId="1" xfId="8" applyFont="1" applyBorder="1" applyAlignment="1">
      <alignment vertical="center"/>
    </xf>
    <xf numFmtId="0" fontId="9" fillId="0" borderId="1" xfId="8" applyFont="1" applyBorder="1" applyAlignment="1">
      <alignment horizontal="center" vertical="center"/>
    </xf>
    <xf numFmtId="179" fontId="9" fillId="0" borderId="1" xfId="1" quotePrefix="1" applyNumberFormat="1" applyFont="1" applyBorder="1" applyAlignment="1">
      <alignment horizontal="right" vertical="center"/>
    </xf>
    <xf numFmtId="176" fontId="9" fillId="0" borderId="1" xfId="1" quotePrefix="1" applyNumberFormat="1" applyFont="1" applyBorder="1" applyAlignment="1">
      <alignment horizontal="right" vertical="center"/>
    </xf>
    <xf numFmtId="178" fontId="9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179" fontId="9" fillId="0" borderId="0" xfId="1" applyNumberFormat="1" applyFont="1" applyAlignment="1">
      <alignment vertical="center"/>
    </xf>
    <xf numFmtId="176" fontId="9" fillId="0" borderId="0" xfId="1" applyNumberFormat="1" applyFont="1" applyAlignment="1">
      <alignment vertical="center"/>
    </xf>
    <xf numFmtId="179" fontId="9" fillId="0" borderId="1" xfId="7" applyNumberFormat="1" applyFont="1" applyBorder="1" applyAlignment="1">
      <alignment horizontal="right" vertical="center"/>
    </xf>
    <xf numFmtId="0" fontId="0" fillId="0" borderId="0" xfId="0" applyFill="1">
      <alignment vertical="center"/>
    </xf>
    <xf numFmtId="179" fontId="9" fillId="0" borderId="8" xfId="7" quotePrefix="1" applyNumberFormat="1" applyFont="1" applyBorder="1" applyAlignment="1">
      <alignment horizontal="right" vertical="center"/>
    </xf>
    <xf numFmtId="177" fontId="14" fillId="0" borderId="0" xfId="1" applyNumberFormat="1" applyFont="1" applyFill="1" applyAlignment="1">
      <alignment vertical="center"/>
    </xf>
    <xf numFmtId="3" fontId="9" fillId="0" borderId="0" xfId="1" applyNumberFormat="1" applyFont="1" applyAlignment="1">
      <alignment vertical="center"/>
    </xf>
    <xf numFmtId="183" fontId="9" fillId="0" borderId="4" xfId="1" applyNumberFormat="1" applyFont="1" applyBorder="1" applyAlignment="1">
      <alignment horizontal="right" vertical="center"/>
    </xf>
    <xf numFmtId="0" fontId="24" fillId="0" borderId="0" xfId="1" applyFont="1" applyAlignment="1">
      <alignment vertical="center"/>
    </xf>
    <xf numFmtId="178" fontId="9" fillId="0" borderId="4" xfId="1" applyNumberFormat="1" applyFont="1" applyFill="1" applyBorder="1" applyAlignment="1">
      <alignment horizontal="right" vertical="center"/>
    </xf>
    <xf numFmtId="0" fontId="14" fillId="0" borderId="5" xfId="7" applyFont="1" applyBorder="1" applyAlignment="1">
      <alignment vertical="center"/>
    </xf>
    <xf numFmtId="0" fontId="4" fillId="0" borderId="1" xfId="6" applyFont="1" applyBorder="1" applyAlignment="1">
      <alignment vertical="center"/>
    </xf>
    <xf numFmtId="3" fontId="9" fillId="0" borderId="0" xfId="1" applyNumberFormat="1" applyFont="1" applyFill="1" applyBorder="1" applyAlignment="1">
      <alignment vertical="center"/>
    </xf>
    <xf numFmtId="0" fontId="9" fillId="0" borderId="2" xfId="1" applyFont="1" applyFill="1" applyBorder="1" applyAlignment="1">
      <alignment vertical="center"/>
    </xf>
    <xf numFmtId="0" fontId="9" fillId="0" borderId="4" xfId="1" applyFont="1" applyFill="1" applyBorder="1" applyAlignment="1">
      <alignment horizontal="left"/>
    </xf>
    <xf numFmtId="0" fontId="9" fillId="0" borderId="4" xfId="1" applyFont="1" applyFill="1" applyBorder="1" applyAlignment="1">
      <alignment horizontal="left" wrapText="1"/>
    </xf>
    <xf numFmtId="0" fontId="4" fillId="0" borderId="4" xfId="1" applyFont="1" applyFill="1" applyBorder="1" applyAlignment="1">
      <alignment horizontal="left" wrapText="1"/>
    </xf>
    <xf numFmtId="0" fontId="4" fillId="0" borderId="4" xfId="1" applyFont="1" applyFill="1" applyBorder="1" applyAlignment="1">
      <alignment horizontal="left" vertical="center" wrapText="1"/>
    </xf>
    <xf numFmtId="0" fontId="23" fillId="0" borderId="0" xfId="0" applyFont="1" applyFill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6" xfId="1" applyFont="1" applyFill="1" applyBorder="1">
      <alignment horizontal="left" wrapText="1"/>
    </xf>
    <xf numFmtId="3" fontId="9" fillId="0" borderId="2" xfId="1" applyNumberFormat="1" applyFont="1" applyFill="1" applyBorder="1" applyAlignment="1">
      <alignment horizontal="right" vertical="center"/>
    </xf>
    <xf numFmtId="3" fontId="9" fillId="0" borderId="6" xfId="1" applyNumberFormat="1" applyFont="1" applyFill="1" applyBorder="1" applyAlignment="1">
      <alignment horizontal="right" vertical="center"/>
    </xf>
    <xf numFmtId="177" fontId="9" fillId="0" borderId="6" xfId="1" applyNumberFormat="1" applyFont="1" applyFill="1" applyBorder="1" applyAlignment="1">
      <alignment vertical="center"/>
    </xf>
    <xf numFmtId="0" fontId="4" fillId="0" borderId="1" xfId="1" applyFont="1" applyBorder="1" applyAlignment="1">
      <alignment vertical="center"/>
    </xf>
    <xf numFmtId="0" fontId="9" fillId="0" borderId="0" xfId="7" applyFont="1" applyAlignment="1">
      <alignment vertical="center"/>
    </xf>
    <xf numFmtId="0" fontId="9" fillId="0" borderId="0" xfId="7" applyFont="1" applyAlignment="1">
      <alignment vertical="top"/>
    </xf>
    <xf numFmtId="179" fontId="23" fillId="0" borderId="0" xfId="0" applyNumberFormat="1" applyFont="1">
      <alignment vertical="center"/>
    </xf>
    <xf numFmtId="3" fontId="3" fillId="0" borderId="0" xfId="1" applyNumberFormat="1" applyFont="1" applyAlignment="1">
      <alignment horizontal="left" vertical="center"/>
    </xf>
    <xf numFmtId="184" fontId="14" fillId="0" borderId="0" xfId="1" applyNumberFormat="1" applyFont="1" applyAlignment="1">
      <alignment vertical="center"/>
    </xf>
    <xf numFmtId="3" fontId="14" fillId="0" borderId="0" xfId="1" applyNumberFormat="1" applyFont="1" applyFill="1" applyAlignment="1">
      <alignment vertical="center"/>
    </xf>
    <xf numFmtId="182" fontId="14" fillId="0" borderId="0" xfId="1" applyNumberFormat="1" applyFont="1" applyFill="1" applyAlignment="1">
      <alignment vertical="center"/>
    </xf>
    <xf numFmtId="179" fontId="3" fillId="0" borderId="0" xfId="0" applyNumberFormat="1" applyFont="1" applyBorder="1" applyAlignment="1">
      <alignment horizontal="center" vertical="center" wrapText="1"/>
    </xf>
    <xf numFmtId="182" fontId="23" fillId="0" borderId="0" xfId="0" applyNumberFormat="1" applyFont="1" applyFill="1">
      <alignment vertical="center"/>
    </xf>
    <xf numFmtId="179" fontId="14" fillId="0" borderId="0" xfId="6" applyNumberFormat="1" applyFont="1" applyAlignment="1">
      <alignment vertical="center"/>
    </xf>
    <xf numFmtId="179" fontId="14" fillId="0" borderId="0" xfId="8" applyNumberFormat="1" applyFont="1" applyAlignment="1">
      <alignment vertical="center"/>
    </xf>
    <xf numFmtId="179" fontId="14" fillId="0" borderId="0" xfId="1" applyNumberFormat="1" applyFont="1" applyAlignment="1">
      <alignment vertical="center"/>
    </xf>
    <xf numFmtId="0" fontId="14" fillId="0" borderId="0" xfId="1" applyFont="1" applyBorder="1" applyAlignment="1">
      <alignment vertical="center"/>
    </xf>
    <xf numFmtId="176" fontId="9" fillId="0" borderId="0" xfId="7" applyNumberFormat="1" applyFont="1" applyBorder="1" applyAlignment="1">
      <alignment horizontal="right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3" fontId="9" fillId="0" borderId="0" xfId="1" applyNumberFormat="1" applyFont="1" applyFill="1" applyAlignment="1">
      <alignment vertical="center"/>
    </xf>
    <xf numFmtId="3" fontId="14" fillId="0" borderId="0" xfId="1" applyNumberFormat="1" applyFont="1" applyAlignment="1">
      <alignment vertical="center"/>
    </xf>
    <xf numFmtId="0" fontId="10" fillId="0" borderId="8" xfId="6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3" fillId="0" borderId="0" xfId="11" applyFont="1" applyBorder="1"/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12" applyFont="1" applyBorder="1" applyAlignment="1">
      <alignment horizontal="left" vertical="center" wrapText="1"/>
    </xf>
    <xf numFmtId="0" fontId="3" fillId="0" borderId="0" xfId="1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1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5" fillId="0" borderId="0" xfId="12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12" applyFont="1" applyBorder="1" applyAlignment="1">
      <alignment horizontal="center" vertical="center" wrapText="1"/>
    </xf>
    <xf numFmtId="0" fontId="23" fillId="0" borderId="0" xfId="0" applyFont="1">
      <alignment vertical="center"/>
    </xf>
    <xf numFmtId="0" fontId="3" fillId="0" borderId="0" xfId="0" applyFont="1" applyBorder="1" applyAlignment="1">
      <alignment vertical="center"/>
    </xf>
    <xf numFmtId="3" fontId="23" fillId="0" borderId="0" xfId="0" applyNumberFormat="1" applyFont="1">
      <alignment vertical="center"/>
    </xf>
    <xf numFmtId="0" fontId="3" fillId="2" borderId="0" xfId="0" applyFont="1" applyFill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2" borderId="0" xfId="0" applyFont="1" applyFill="1" applyBorder="1" applyAlignment="1">
      <alignment horizontal="left" vertical="center" wrapText="1"/>
    </xf>
    <xf numFmtId="0" fontId="30" fillId="0" borderId="0" xfId="1" applyFont="1" applyAlignment="1">
      <alignment vertical="center"/>
    </xf>
    <xf numFmtId="177" fontId="14" fillId="0" borderId="0" xfId="1" applyNumberFormat="1" applyFont="1" applyAlignment="1">
      <alignment vertical="center"/>
    </xf>
    <xf numFmtId="177" fontId="30" fillId="0" borderId="0" xfId="1" applyNumberFormat="1" applyFont="1" applyAlignment="1">
      <alignment vertical="center"/>
    </xf>
    <xf numFmtId="185" fontId="9" fillId="0" borderId="0" xfId="1" applyNumberFormat="1" applyFont="1" applyAlignment="1">
      <alignment vertical="center"/>
    </xf>
    <xf numFmtId="186" fontId="14" fillId="0" borderId="0" xfId="1" applyNumberFormat="1" applyFont="1" applyAlignment="1">
      <alignment vertical="center"/>
    </xf>
    <xf numFmtId="1" fontId="0" fillId="0" borderId="0" xfId="0" applyNumberFormat="1">
      <alignment vertical="center"/>
    </xf>
    <xf numFmtId="177" fontId="14" fillId="0" borderId="0" xfId="8" applyNumberFormat="1" applyFont="1" applyAlignment="1">
      <alignment vertical="center"/>
    </xf>
    <xf numFmtId="3" fontId="10" fillId="0" borderId="0" xfId="1" applyNumberFormat="1" applyFont="1" applyAlignment="1">
      <alignment vertical="center"/>
    </xf>
    <xf numFmtId="181" fontId="13" fillId="0" borderId="0" xfId="0" applyNumberFormat="1" applyFont="1" applyBorder="1">
      <alignment vertical="center"/>
    </xf>
    <xf numFmtId="182" fontId="13" fillId="0" borderId="0" xfId="0" applyNumberFormat="1" applyFont="1">
      <alignment vertical="center"/>
    </xf>
    <xf numFmtId="0" fontId="13" fillId="0" borderId="0" xfId="0" applyFont="1" applyBorder="1">
      <alignment vertical="center"/>
    </xf>
    <xf numFmtId="177" fontId="32" fillId="0" borderId="0" xfId="1" quotePrefix="1" applyNumberFormat="1" applyFont="1" applyBorder="1" applyAlignment="1">
      <alignment horizontal="right" vertical="center"/>
    </xf>
    <xf numFmtId="177" fontId="32" fillId="0" borderId="0" xfId="1" applyNumberFormat="1" applyFont="1" applyFill="1" applyBorder="1" applyAlignment="1">
      <alignment horizontal="right" vertical="center"/>
    </xf>
    <xf numFmtId="177" fontId="32" fillId="0" borderId="0" xfId="1" applyNumberFormat="1" applyFont="1" applyBorder="1" applyAlignment="1">
      <alignment horizontal="right" vertical="center"/>
    </xf>
    <xf numFmtId="0" fontId="13" fillId="0" borderId="0" xfId="0" applyFont="1" applyFill="1">
      <alignment vertical="center"/>
    </xf>
    <xf numFmtId="0" fontId="31" fillId="0" borderId="0" xfId="1" applyFont="1" applyFill="1" applyBorder="1" applyAlignment="1">
      <alignment horizontal="left"/>
    </xf>
    <xf numFmtId="0" fontId="31" fillId="0" borderId="0" xfId="1" applyFont="1" applyFill="1" applyBorder="1" applyAlignment="1">
      <alignment horizontal="left" wrapText="1"/>
    </xf>
    <xf numFmtId="0" fontId="32" fillId="0" borderId="0" xfId="1" applyFont="1" applyFill="1" applyBorder="1" applyAlignment="1">
      <alignment vertical="center"/>
    </xf>
    <xf numFmtId="0" fontId="31" fillId="0" borderId="0" xfId="1" applyFont="1" applyFill="1" applyBorder="1">
      <alignment horizontal="left" wrapText="1"/>
    </xf>
    <xf numFmtId="0" fontId="33" fillId="0" borderId="0" xfId="0" applyFont="1" applyFill="1" applyBorder="1">
      <alignment vertical="center"/>
    </xf>
    <xf numFmtId="0" fontId="13" fillId="0" borderId="0" xfId="0" applyFont="1" applyFill="1" applyBorder="1">
      <alignment vertical="center"/>
    </xf>
    <xf numFmtId="10" fontId="32" fillId="0" borderId="0" xfId="1" quotePrefix="1" applyNumberFormat="1" applyFont="1" applyBorder="1" applyAlignment="1">
      <alignment horizontal="right" vertical="center"/>
    </xf>
    <xf numFmtId="10" fontId="32" fillId="0" borderId="0" xfId="1" applyNumberFormat="1" applyFont="1" applyFill="1" applyBorder="1" applyAlignment="1">
      <alignment horizontal="right" vertical="center"/>
    </xf>
    <xf numFmtId="181" fontId="13" fillId="0" borderId="0" xfId="0" applyNumberFormat="1" applyFont="1" applyFill="1" applyBorder="1">
      <alignment vertical="center"/>
    </xf>
    <xf numFmtId="182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vertical="center"/>
    </xf>
    <xf numFmtId="0" fontId="26" fillId="0" borderId="0" xfId="1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9" fillId="0" borderId="1" xfId="1" applyFont="1" applyBorder="1" applyAlignment="1">
      <alignment horizontal="center" vertical="center"/>
    </xf>
    <xf numFmtId="0" fontId="15" fillId="0" borderId="0" xfId="9" applyFont="1" applyFill="1" applyAlignment="1">
      <alignment horizont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horizontal="distributed" vertical="center"/>
    </xf>
    <xf numFmtId="0" fontId="5" fillId="0" borderId="0" xfId="1" applyFont="1" applyFill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right" vertical="center"/>
    </xf>
    <xf numFmtId="0" fontId="14" fillId="0" borderId="7" xfId="0" applyFont="1" applyFill="1" applyBorder="1" applyAlignment="1">
      <alignment vertical="center"/>
    </xf>
    <xf numFmtId="0" fontId="5" fillId="0" borderId="0" xfId="7" applyFont="1" applyAlignment="1">
      <alignment horizontal="center" vertical="center"/>
    </xf>
    <xf numFmtId="0" fontId="10" fillId="0" borderId="0" xfId="7" applyFont="1" applyAlignment="1">
      <alignment horizontal="right" vertical="center"/>
    </xf>
    <xf numFmtId="0" fontId="10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7" fillId="0" borderId="0" xfId="6" applyFont="1" applyAlignment="1">
      <alignment horizontal="distributed" vertical="center"/>
    </xf>
    <xf numFmtId="0" fontId="7" fillId="0" borderId="0" xfId="6" applyFont="1" applyFill="1" applyAlignment="1">
      <alignment horizontal="center" vertical="center" shrinkToFit="1"/>
    </xf>
    <xf numFmtId="0" fontId="5" fillId="0" borderId="0" xfId="6" applyFont="1" applyAlignment="1">
      <alignment horizontal="center" vertical="center"/>
    </xf>
    <xf numFmtId="0" fontId="10" fillId="0" borderId="0" xfId="6" applyFont="1" applyAlignment="1">
      <alignment horizontal="right" vertical="center"/>
    </xf>
    <xf numFmtId="0" fontId="10" fillId="0" borderId="1" xfId="6" applyFont="1" applyBorder="1" applyAlignment="1">
      <alignment horizontal="center" vertical="center"/>
    </xf>
    <xf numFmtId="0" fontId="9" fillId="0" borderId="1" xfId="7" applyFont="1" applyFill="1" applyBorder="1" applyAlignment="1">
      <alignment horizontal="center" vertical="center"/>
    </xf>
    <xf numFmtId="0" fontId="7" fillId="0" borderId="0" xfId="8" applyFont="1" applyFill="1" applyAlignment="1">
      <alignment horizontal="distributed" vertical="center"/>
    </xf>
    <xf numFmtId="0" fontId="14" fillId="0" borderId="0" xfId="0" applyFont="1" applyFill="1" applyAlignment="1">
      <alignment horizontal="distributed" vertical="center"/>
    </xf>
    <xf numFmtId="0" fontId="5" fillId="0" borderId="0" xfId="8" applyFont="1" applyAlignment="1">
      <alignment horizontal="center" vertical="center"/>
    </xf>
    <xf numFmtId="0" fontId="9" fillId="0" borderId="1" xfId="8" applyFont="1" applyBorder="1" applyAlignment="1">
      <alignment horizontal="center" vertical="center"/>
    </xf>
  </cellXfs>
  <cellStyles count="13">
    <cellStyle name="_101保險年報" xfId="2"/>
    <cellStyle name="_壽險101年淨值" xfId="3"/>
    <cellStyle name="_壽險101年報1020424稿" xfId="4"/>
    <cellStyle name="一般" xfId="0" builtinId="0"/>
    <cellStyle name="一般 2" xfId="1"/>
    <cellStyle name="一般 2 2" xfId="10"/>
    <cellStyle name="一般 3" xfId="6"/>
    <cellStyle name="一般 4" xfId="7"/>
    <cellStyle name="一般 5" xfId="9"/>
    <cellStyle name="一般_Life-Annual" xfId="5"/>
    <cellStyle name="一般_Sheet1" xfId="11"/>
    <cellStyle name="一般_財務比率(表19)" xfId="12"/>
    <cellStyle name="一般_壽險101年報1020424稿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資 產 結 構</a:t>
            </a:r>
          </a:p>
        </c:rich>
      </c:tx>
      <c:layout>
        <c:manualLayout>
          <c:xMode val="edge"/>
          <c:yMode val="edge"/>
          <c:x val="0.36983005875970826"/>
          <c:y val="4.502926058293346E-2"/>
        </c:manualLayout>
      </c:layout>
      <c:overlay val="0"/>
      <c:spPr>
        <a:ln>
          <a:solidFill>
            <a:schemeClr val="tx1"/>
          </a:solidFill>
        </a:ln>
        <a:effectLst>
          <a:outerShdw dist="50800" dir="138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6087484289566121"/>
          <c:y val="0.21544688243083537"/>
          <c:w val="0.45172089675693677"/>
          <c:h val="0.59875482336859787"/>
        </c:manualLayout>
      </c:layout>
      <c:pieChart>
        <c:varyColors val="1"/>
        <c:ser>
          <c:idx val="0"/>
          <c:order val="0"/>
          <c:spPr>
            <a:pattFill prst="pct5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explosion val="1"/>
          <c:dPt>
            <c:idx val="0"/>
            <c:bubble3D val="0"/>
            <c:spPr>
              <a:pattFill prst="narHorz">
                <a:fgClr>
                  <a:schemeClr val="accent2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F73-4839-80EE-DDDDB3DDCCBD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F73-4839-80EE-DDDDB3DDCCBD}"/>
              </c:ext>
            </c:extLst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F73-4839-80EE-DDDDB3DDCCBD}"/>
              </c:ext>
            </c:extLst>
          </c:dPt>
          <c:dPt>
            <c:idx val="3"/>
            <c:bubble3D val="0"/>
            <c:spPr>
              <a:pattFill prst="narHorz">
                <a:fgClr>
                  <a:schemeClr val="accent3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F73-4839-80EE-DDDDB3DDCCBD}"/>
              </c:ext>
            </c:extLst>
          </c:dPt>
          <c:dPt>
            <c:idx val="4"/>
            <c:bubble3D val="0"/>
            <c:spPr>
              <a:pattFill prst="narVert">
                <a:fgClr>
                  <a:schemeClr val="accent6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F73-4839-80EE-DDDDB3DDCCBD}"/>
              </c:ext>
            </c:extLst>
          </c:dPt>
          <c:dPt>
            <c:idx val="5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F73-4839-80EE-DDDDB3DDCCBD}"/>
              </c:ext>
            </c:extLst>
          </c:dPt>
          <c:dPt>
            <c:idx val="6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F73-4839-80EE-DDDDB3DDCCBD}"/>
              </c:ext>
            </c:extLst>
          </c:dPt>
          <c:dPt>
            <c:idx val="7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F73-4839-80EE-DDDDB3DDCCBD}"/>
              </c:ext>
            </c:extLst>
          </c:dPt>
          <c:dPt>
            <c:idx val="8"/>
            <c:bubble3D val="0"/>
            <c:spPr>
              <a:pattFill prst="narHorz">
                <a:fgClr>
                  <a:srgbClr val="FFC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F73-4839-80EE-DDDDB3DDCCBD}"/>
              </c:ext>
            </c:extLst>
          </c:dPt>
          <c:dPt>
            <c:idx val="9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F73-4839-80EE-DDDDB3DDCCBD}"/>
              </c:ext>
            </c:extLst>
          </c:dPt>
          <c:dLbls>
            <c:dLbl>
              <c:idx val="0"/>
              <c:layout>
                <c:manualLayout>
                  <c:x val="-4.6097452253396252E-2"/>
                  <c:y val="-3.56448814063987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F73-4839-80EE-DDDDB3DDCCBD}"/>
                </c:ext>
              </c:extLst>
            </c:dLbl>
            <c:dLbl>
              <c:idx val="1"/>
              <c:layout>
                <c:manualLayout>
                  <c:x val="-2.9400327988038471E-2"/>
                  <c:y val="-2.2654350526626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F73-4839-80EE-DDDDB3DDCCBD}"/>
                </c:ext>
              </c:extLst>
            </c:dLbl>
            <c:dLbl>
              <c:idx val="2"/>
              <c:layout>
                <c:manualLayout>
                  <c:x val="-2.6293981896507765E-2"/>
                  <c:y val="-1.130204028363857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F73-4839-80EE-DDDDB3DDCCBD}"/>
                </c:ext>
              </c:extLst>
            </c:dLbl>
            <c:dLbl>
              <c:idx val="3"/>
              <c:layout>
                <c:manualLayout>
                  <c:x val="-0.19453282204071537"/>
                  <c:y val="3.72429249646577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F73-4839-80EE-DDDDB3DDCCBD}"/>
                </c:ext>
              </c:extLst>
            </c:dLbl>
            <c:dLbl>
              <c:idx val="4"/>
              <c:layout>
                <c:manualLayout>
                  <c:x val="5.2207653819984615E-2"/>
                  <c:y val="-5.357500153187603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F73-4839-80EE-DDDDB3DDCCBD}"/>
                </c:ext>
              </c:extLst>
            </c:dLbl>
            <c:dLbl>
              <c:idx val="5"/>
              <c:layout>
                <c:manualLayout>
                  <c:x val="0.14057588810948426"/>
                  <c:y val="0.1717076086904744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F73-4839-80EE-DDDDB3DDCCBD}"/>
                </c:ext>
              </c:extLst>
            </c:dLbl>
            <c:dLbl>
              <c:idx val="6"/>
              <c:layout>
                <c:manualLayout>
                  <c:x val="9.3173704582970779E-2"/>
                  <c:y val="0.1839835469749584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F73-4839-80EE-DDDDB3DDCCBD}"/>
                </c:ext>
              </c:extLst>
            </c:dLbl>
            <c:dLbl>
              <c:idx val="7"/>
              <c:layout>
                <c:manualLayout>
                  <c:x val="5.8909382575472742E-2"/>
                  <c:y val="0.1102324096965193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F73-4839-80EE-DDDDB3DDCCBD}"/>
                </c:ext>
              </c:extLst>
            </c:dLbl>
            <c:dLbl>
              <c:idx val="8"/>
              <c:layout>
                <c:manualLayout>
                  <c:x val="1.3722039184207963E-2"/>
                  <c:y val="7.905144453628469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AF73-4839-80EE-DDDDB3DDCCBD}"/>
                </c:ext>
              </c:extLst>
            </c:dLbl>
            <c:dLbl>
              <c:idx val="9"/>
              <c:layout>
                <c:manualLayout>
                  <c:x val="-3.9583912466341752E-3"/>
                  <c:y val="5.56588989912172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AF73-4839-80EE-DDDDB3DDCCBD}"/>
                </c:ext>
              </c:extLst>
            </c:dLbl>
            <c:dLbl>
              <c:idx val="10"/>
              <c:layout>
                <c:manualLayout>
                  <c:x val="-9.8710582631108865E-2"/>
                  <c:y val="1.02873604887786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73-4839-80EE-DDDDB3DDCC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資產負債結構圖!$P$1:$P$10</c:f>
              <c:strCache>
                <c:ptCount val="10"/>
                <c:pt idx="0">
                  <c:v>現金及約當現金</c:v>
                </c:pt>
                <c:pt idx="1">
                  <c:v>應收款項</c:v>
                </c:pt>
                <c:pt idx="2">
                  <c:v>透過損益按公允價值衡量之金融資產</c:v>
                </c:pt>
                <c:pt idx="3">
                  <c:v>透過其他綜合損益按公允價值衡量之金融資產</c:v>
                </c:pt>
                <c:pt idx="4">
                  <c:v>按攤銷後成本衡量之金融資產</c:v>
                </c:pt>
                <c:pt idx="5">
                  <c:v>其他金融資產</c:v>
                </c:pt>
                <c:pt idx="6">
                  <c:v>投資性不動產</c:v>
                </c:pt>
                <c:pt idx="7">
                  <c:v>再保險合約資產</c:v>
                </c:pt>
                <c:pt idx="8">
                  <c:v>不動產及設備</c:v>
                </c:pt>
                <c:pt idx="9">
                  <c:v>其他項目資產</c:v>
                </c:pt>
              </c:strCache>
            </c:strRef>
          </c:cat>
          <c:val>
            <c:numRef>
              <c:f>資產負債結構圖!$Q$1:$Q$10</c:f>
              <c:numCache>
                <c:formatCode>0.0%</c:formatCode>
                <c:ptCount val="10"/>
                <c:pt idx="0">
                  <c:v>0.159</c:v>
                </c:pt>
                <c:pt idx="1">
                  <c:v>4.4999999999999998E-2</c:v>
                </c:pt>
                <c:pt idx="2">
                  <c:v>0.18099999999999999</c:v>
                </c:pt>
                <c:pt idx="3">
                  <c:v>0.17399999999999999</c:v>
                </c:pt>
                <c:pt idx="4">
                  <c:v>7.6999999999999999E-2</c:v>
                </c:pt>
                <c:pt idx="5">
                  <c:v>4.1000000000000002E-2</c:v>
                </c:pt>
                <c:pt idx="6">
                  <c:v>6.5000000000000002E-2</c:v>
                </c:pt>
                <c:pt idx="7">
                  <c:v>0.17299999999999999</c:v>
                </c:pt>
                <c:pt idx="8">
                  <c:v>0.04</c:v>
                </c:pt>
                <c:pt idx="9">
                  <c:v>4.4999999999999998E-2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F73-4839-80EE-DDDDB3DDC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4"/>
      </c:pieChart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負債及權益結構</a:t>
            </a:r>
          </a:p>
        </c:rich>
      </c:tx>
      <c:layout>
        <c:manualLayout>
          <c:xMode val="edge"/>
          <c:yMode val="edge"/>
          <c:x val="0.36360127157129885"/>
          <c:y val="6.3755400420308292E-2"/>
        </c:manualLayout>
      </c:layout>
      <c:overlay val="0"/>
      <c:spPr>
        <a:ln>
          <a:solidFill>
            <a:schemeClr val="tx1"/>
          </a:solidFill>
        </a:ln>
        <a:effectLst>
          <a:outerShdw dist="50800" dir="186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7433453481802511"/>
          <c:y val="0.2545047848400393"/>
          <c:w val="0.45764712823703574"/>
          <c:h val="0.57717008956354687"/>
        </c:manualLayout>
      </c:layout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narHorz">
                <a:fgClr>
                  <a:schemeClr val="accent4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08E-4985-A66C-66D76D2B6397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B08E-4985-A66C-66D76D2B6397}"/>
              </c:ext>
            </c:extLst>
          </c:dPt>
          <c:dPt>
            <c:idx val="2"/>
            <c:bubble3D val="0"/>
            <c:spPr>
              <a:pattFill prst="dkDnDiag">
                <a:fgClr>
                  <a:srgbClr val="00B05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B08E-4985-A66C-66D76D2B6397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B08E-4985-A66C-66D76D2B6397}"/>
              </c:ext>
            </c:extLst>
          </c:dPt>
          <c:dPt>
            <c:idx val="4"/>
            <c:bubble3D val="0"/>
            <c:spPr>
              <a:pattFill prst="dkDnDiag">
                <a:fgClr>
                  <a:schemeClr val="tx2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B08E-4985-A66C-66D76D2B6397}"/>
              </c:ext>
            </c:extLst>
          </c:dPt>
          <c:dPt>
            <c:idx val="5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B08E-4985-A66C-66D76D2B6397}"/>
              </c:ext>
            </c:extLst>
          </c:dPt>
          <c:dLbls>
            <c:dLbl>
              <c:idx val="0"/>
              <c:layout>
                <c:manualLayout>
                  <c:x val="-6.4288819292820515E-2"/>
                  <c:y val="3.284559065744312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08E-4985-A66C-66D76D2B6397}"/>
                </c:ext>
              </c:extLst>
            </c:dLbl>
            <c:dLbl>
              <c:idx val="1"/>
              <c:layout>
                <c:manualLayout>
                  <c:x val="-2.0272873669963148E-2"/>
                  <c:y val="-4.48421477679663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08E-4985-A66C-66D76D2B6397}"/>
                </c:ext>
              </c:extLst>
            </c:dLbl>
            <c:dLbl>
              <c:idx val="2"/>
              <c:layout>
                <c:manualLayout>
                  <c:x val="-5.9635853818748495E-2"/>
                  <c:y val="-2.52389528440912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8E-4985-A66C-66D76D2B6397}"/>
                </c:ext>
              </c:extLst>
            </c:dLbl>
            <c:dLbl>
              <c:idx val="3"/>
              <c:layout>
                <c:manualLayout>
                  <c:x val="5.4129700131882903E-2"/>
                  <c:y val="8.050380712979131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08E-4985-A66C-66D76D2B6397}"/>
                </c:ext>
              </c:extLst>
            </c:dLbl>
            <c:dLbl>
              <c:idx val="4"/>
              <c:layout>
                <c:manualLayout>
                  <c:x val="4.4926347820073306E-2"/>
                  <c:y val="8.52837727267896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08E-4985-A66C-66D76D2B6397}"/>
                </c:ext>
              </c:extLst>
            </c:dLbl>
            <c:dLbl>
              <c:idx val="5"/>
              <c:layout>
                <c:manualLayout>
                  <c:x val="3.2508883378285371E-2"/>
                  <c:y val="3.96869520864547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08E-4985-A66C-66D76D2B63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資產負債結構圖!$P$28:$P$33</c:f>
              <c:strCache>
                <c:ptCount val="6"/>
                <c:pt idx="0">
                  <c:v>應付款項</c:v>
                </c:pt>
                <c:pt idx="1">
                  <c:v>保險負債</c:v>
                </c:pt>
                <c:pt idx="2">
                  <c:v>負債準備</c:v>
                </c:pt>
                <c:pt idx="3">
                  <c:v>其他負債</c:v>
                </c:pt>
                <c:pt idx="4">
                  <c:v>其他項目負債</c:v>
                </c:pt>
                <c:pt idx="5">
                  <c:v>權益</c:v>
                </c:pt>
              </c:strCache>
            </c:strRef>
          </c:cat>
          <c:val>
            <c:numRef>
              <c:f>資產負債結構圖!$Q$28:$Q$33</c:f>
              <c:numCache>
                <c:formatCode>0.0%</c:formatCode>
                <c:ptCount val="6"/>
                <c:pt idx="0">
                  <c:v>7.1999999999999995E-2</c:v>
                </c:pt>
                <c:pt idx="1">
                  <c:v>0.53500000000000003</c:v>
                </c:pt>
                <c:pt idx="2">
                  <c:v>1.0999999999999999E-2</c:v>
                </c:pt>
                <c:pt idx="3">
                  <c:v>1.9E-2</c:v>
                </c:pt>
                <c:pt idx="4">
                  <c:v>1.2E-2</c:v>
                </c:pt>
                <c:pt idx="5">
                  <c:v>0.35099999999999998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08E-4985-A66C-66D76D2B6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2"/>
      </c:pieChart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</xdr:colOff>
      <xdr:row>2</xdr:row>
      <xdr:rowOff>50800</xdr:rowOff>
    </xdr:from>
    <xdr:to>
      <xdr:col>7</xdr:col>
      <xdr:colOff>685800</xdr:colOff>
      <xdr:row>12</xdr:row>
      <xdr:rowOff>110465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22642</xdr:colOff>
      <xdr:row>13</xdr:row>
      <xdr:rowOff>21147</xdr:rowOff>
    </xdr:from>
    <xdr:to>
      <xdr:col>7</xdr:col>
      <xdr:colOff>693570</xdr:colOff>
      <xdr:row>32</xdr:row>
      <xdr:rowOff>165597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0.36966</cdr:x>
      <cdr:y>0.36829</cdr:y>
    </cdr:from>
    <cdr:to>
      <cdr:x>0.60305</cdr:x>
      <cdr:y>0.66996</cdr:y>
    </cdr:to>
    <cdr:sp macro="" textlink="">
      <cdr:nvSpPr>
        <cdr:cNvPr id="2" name="橢圓 1"/>
        <cdr:cNvSpPr/>
      </cdr:nvSpPr>
      <cdr:spPr>
        <a:xfrm xmlns:a="http://schemas.openxmlformats.org/drawingml/2006/main">
          <a:off x="2247365" y="1590017"/>
          <a:ext cx="1418893" cy="1302412"/>
        </a:xfrm>
        <a:prstGeom xmlns:a="http://schemas.openxmlformats.org/drawingml/2006/main" prst="ellipse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zh-TW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0.40223</cdr:x>
      <cdr:y>0.39948</cdr:y>
    </cdr:from>
    <cdr:to>
      <cdr:x>0.60714</cdr:x>
      <cdr:y>0.69191</cdr:y>
    </cdr:to>
    <cdr:sp macro="" textlink="">
      <cdr:nvSpPr>
        <cdr:cNvPr id="2" name="橢圓 1"/>
        <cdr:cNvSpPr/>
      </cdr:nvSpPr>
      <cdr:spPr>
        <a:xfrm xmlns:a="http://schemas.openxmlformats.org/drawingml/2006/main">
          <a:off x="2446006" y="1724331"/>
          <a:ext cx="1246102" cy="1262216"/>
        </a:xfrm>
        <a:prstGeom xmlns:a="http://schemas.openxmlformats.org/drawingml/2006/main" prst="ellipse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TW"/>
            <a:t>=</a:t>
          </a:r>
          <a:endParaRPr lang="zh-TW"/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22"/>
  <sheetViews>
    <sheetView workbookViewId="0">
      <pane ySplit="3" topLeftCell="A13" activePane="bottomLeft" state="frozen"/>
      <selection activeCell="U16" sqref="U16"/>
      <selection pane="bottomLeft" activeCell="U16" sqref="U16"/>
    </sheetView>
  </sheetViews>
  <sheetFormatPr defaultColWidth="9" defaultRowHeight="16.5"/>
  <cols>
    <col min="1" max="1" width="7.25" style="133" customWidth="1"/>
    <col min="2" max="2" width="41.75" style="137" customWidth="1"/>
    <col min="3" max="3" width="10.625" style="136" customWidth="1"/>
    <col min="4" max="16384" width="9" style="136"/>
  </cols>
  <sheetData>
    <row r="1" spans="1:25" ht="21">
      <c r="B1" s="134" t="s">
        <v>892</v>
      </c>
      <c r="C1" s="178" t="s">
        <v>893</v>
      </c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35"/>
      <c r="O1" s="135"/>
    </row>
    <row r="2" spans="1:25" s="142" customFormat="1" ht="33" customHeight="1">
      <c r="A2" s="137"/>
      <c r="B2" s="138" t="s">
        <v>894</v>
      </c>
      <c r="C2" s="139"/>
      <c r="D2" s="140">
        <v>4000017</v>
      </c>
      <c r="E2" s="140">
        <v>4010009</v>
      </c>
      <c r="F2" s="140">
        <v>4020000</v>
      </c>
      <c r="G2" s="140">
        <v>4050003</v>
      </c>
      <c r="H2" s="140">
        <v>4060004</v>
      </c>
      <c r="I2" s="140">
        <v>4070005</v>
      </c>
      <c r="J2" s="140">
        <v>4080006</v>
      </c>
      <c r="K2" s="140">
        <v>4090007</v>
      </c>
      <c r="L2" s="140">
        <v>4100001</v>
      </c>
      <c r="M2" s="140">
        <v>4120003</v>
      </c>
      <c r="N2" s="141">
        <v>4130004</v>
      </c>
      <c r="O2" s="141">
        <v>4140005</v>
      </c>
      <c r="P2" s="142">
        <v>4150006</v>
      </c>
      <c r="Q2" s="142">
        <v>4170008</v>
      </c>
      <c r="R2" s="142">
        <v>4180009</v>
      </c>
      <c r="S2" s="142">
        <v>4280002</v>
      </c>
      <c r="T2" s="142">
        <v>4300007</v>
      </c>
      <c r="U2" s="142">
        <v>4320009</v>
      </c>
      <c r="V2" s="142">
        <v>4420002</v>
      </c>
      <c r="W2" s="142">
        <v>4430003</v>
      </c>
      <c r="X2" s="142">
        <v>4460006</v>
      </c>
      <c r="Y2" s="142">
        <v>4290003</v>
      </c>
    </row>
    <row r="3" spans="1:25" s="144" customFormat="1" ht="40.35" customHeight="1">
      <c r="A3" s="138" t="s">
        <v>895</v>
      </c>
      <c r="B3" s="138" t="s">
        <v>896</v>
      </c>
      <c r="C3" s="143" t="s">
        <v>897</v>
      </c>
      <c r="D3" s="144" t="s">
        <v>898</v>
      </c>
      <c r="E3" s="144" t="s">
        <v>194</v>
      </c>
      <c r="F3" s="144" t="s">
        <v>195</v>
      </c>
      <c r="G3" s="144" t="s">
        <v>196</v>
      </c>
      <c r="H3" s="145" t="s">
        <v>197</v>
      </c>
      <c r="I3" s="144" t="s">
        <v>198</v>
      </c>
      <c r="J3" s="144" t="s">
        <v>199</v>
      </c>
      <c r="K3" s="144" t="s">
        <v>200</v>
      </c>
      <c r="L3" s="144" t="s">
        <v>201</v>
      </c>
      <c r="M3" s="144" t="s">
        <v>202</v>
      </c>
      <c r="N3" s="144" t="s">
        <v>203</v>
      </c>
      <c r="O3" s="144" t="s">
        <v>204</v>
      </c>
      <c r="P3" s="144" t="s">
        <v>205</v>
      </c>
      <c r="Q3" s="144" t="s">
        <v>206</v>
      </c>
      <c r="R3" s="144" t="s">
        <v>207</v>
      </c>
      <c r="S3" s="144" t="s">
        <v>208</v>
      </c>
      <c r="T3" s="144" t="s">
        <v>210</v>
      </c>
      <c r="U3" s="144" t="s">
        <v>211</v>
      </c>
      <c r="V3" s="144" t="s">
        <v>212</v>
      </c>
      <c r="W3" s="144" t="s">
        <v>213</v>
      </c>
      <c r="X3" s="144" t="s">
        <v>214</v>
      </c>
      <c r="Y3" s="144" t="s">
        <v>209</v>
      </c>
    </row>
    <row r="4" spans="1:25" s="147" customFormat="1">
      <c r="A4" s="133">
        <v>1101</v>
      </c>
      <c r="B4" s="137" t="s">
        <v>899</v>
      </c>
      <c r="C4" s="146">
        <f t="shared" ref="C4:C16" si="0">SUM(D4:X4)</f>
        <v>86</v>
      </c>
      <c r="D4" s="146"/>
      <c r="E4" s="146">
        <v>31</v>
      </c>
      <c r="F4" s="146">
        <v>1</v>
      </c>
      <c r="G4" s="146"/>
      <c r="H4" s="146">
        <v>3</v>
      </c>
      <c r="I4" s="146">
        <v>3</v>
      </c>
      <c r="J4" s="146">
        <v>1</v>
      </c>
      <c r="K4" s="146"/>
      <c r="L4" s="146"/>
      <c r="M4" s="146">
        <v>12</v>
      </c>
      <c r="N4" s="146">
        <v>13</v>
      </c>
      <c r="O4" s="146">
        <v>2</v>
      </c>
      <c r="P4" s="146">
        <v>18</v>
      </c>
      <c r="Q4" s="146">
        <v>2</v>
      </c>
      <c r="R4" s="146"/>
      <c r="S4" s="146"/>
      <c r="T4" s="146"/>
      <c r="U4" s="146"/>
      <c r="V4" s="146"/>
      <c r="W4" s="146"/>
      <c r="X4" s="146"/>
      <c r="Y4" s="146"/>
    </row>
    <row r="5" spans="1:25">
      <c r="A5" s="133">
        <v>1102</v>
      </c>
      <c r="B5" s="137" t="s">
        <v>900</v>
      </c>
      <c r="C5" s="146">
        <f t="shared" si="0"/>
        <v>54143</v>
      </c>
      <c r="D5" s="146">
        <v>266</v>
      </c>
      <c r="E5" s="148">
        <v>2596</v>
      </c>
      <c r="F5" s="148">
        <v>2796</v>
      </c>
      <c r="G5" s="148">
        <v>5805</v>
      </c>
      <c r="H5" s="148">
        <v>3033</v>
      </c>
      <c r="I5" s="148">
        <v>2506</v>
      </c>
      <c r="J5" s="148">
        <v>5545</v>
      </c>
      <c r="K5" s="146">
        <v>975</v>
      </c>
      <c r="L5" s="148">
        <v>1860</v>
      </c>
      <c r="M5" s="148">
        <v>4370</v>
      </c>
      <c r="N5" s="148">
        <v>9044</v>
      </c>
      <c r="O5" s="148">
        <v>1540</v>
      </c>
      <c r="P5" s="148">
        <v>8328</v>
      </c>
      <c r="Q5" s="148">
        <v>4315</v>
      </c>
      <c r="R5" s="146">
        <v>610</v>
      </c>
      <c r="S5" s="146">
        <v>46</v>
      </c>
      <c r="T5" s="146">
        <v>240</v>
      </c>
      <c r="U5" s="146">
        <v>154</v>
      </c>
      <c r="V5" s="146">
        <v>79</v>
      </c>
      <c r="W5" s="146">
        <v>6</v>
      </c>
      <c r="X5" s="146">
        <v>29</v>
      </c>
      <c r="Y5" s="146">
        <v>451</v>
      </c>
    </row>
    <row r="6" spans="1:25">
      <c r="A6" s="133" t="s">
        <v>901</v>
      </c>
      <c r="B6" s="137" t="s">
        <v>902</v>
      </c>
      <c r="C6" s="146">
        <f t="shared" si="0"/>
        <v>299</v>
      </c>
      <c r="D6" s="146"/>
      <c r="E6" s="146">
        <v>3</v>
      </c>
      <c r="F6" s="146">
        <v>114</v>
      </c>
      <c r="G6" s="146">
        <v>21</v>
      </c>
      <c r="H6" s="146">
        <v>8</v>
      </c>
      <c r="I6" s="146"/>
      <c r="J6" s="146">
        <v>14</v>
      </c>
      <c r="K6" s="146">
        <v>11</v>
      </c>
      <c r="L6" s="146">
        <v>37</v>
      </c>
      <c r="M6" s="146"/>
      <c r="N6" s="146"/>
      <c r="O6" s="146"/>
      <c r="P6" s="146"/>
      <c r="Q6" s="146">
        <v>81</v>
      </c>
      <c r="R6" s="146">
        <v>8</v>
      </c>
      <c r="S6" s="146"/>
      <c r="T6" s="146">
        <v>1</v>
      </c>
      <c r="U6" s="146"/>
      <c r="V6" s="146"/>
      <c r="W6" s="146"/>
      <c r="X6" s="146">
        <v>1</v>
      </c>
      <c r="Y6" s="146"/>
    </row>
    <row r="7" spans="1:25">
      <c r="A7" s="133" t="s">
        <v>903</v>
      </c>
      <c r="B7" s="137" t="s">
        <v>904</v>
      </c>
      <c r="C7" s="146">
        <f t="shared" si="0"/>
        <v>16</v>
      </c>
      <c r="D7" s="146"/>
      <c r="E7" s="146"/>
      <c r="F7" s="146"/>
      <c r="G7" s="146"/>
      <c r="H7" s="146">
        <v>16</v>
      </c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</row>
    <row r="8" spans="1:25">
      <c r="A8" s="133">
        <v>1103</v>
      </c>
      <c r="B8" s="137" t="s">
        <v>905</v>
      </c>
      <c r="C8" s="146">
        <f t="shared" si="0"/>
        <v>127270</v>
      </c>
      <c r="D8" s="146"/>
      <c r="E8" s="148">
        <v>8488</v>
      </c>
      <c r="F8" s="148">
        <v>6243</v>
      </c>
      <c r="G8" s="148">
        <v>29107</v>
      </c>
      <c r="H8" s="148">
        <v>5962</v>
      </c>
      <c r="I8" s="148">
        <v>4603</v>
      </c>
      <c r="J8" s="148">
        <v>9806</v>
      </c>
      <c r="K8" s="148">
        <v>6693</v>
      </c>
      <c r="L8" s="148">
        <v>8510</v>
      </c>
      <c r="M8" s="148">
        <v>4964</v>
      </c>
      <c r="N8" s="148">
        <v>8048</v>
      </c>
      <c r="O8" s="148">
        <v>6467</v>
      </c>
      <c r="P8" s="148">
        <v>13826</v>
      </c>
      <c r="Q8" s="148">
        <v>7788</v>
      </c>
      <c r="R8" s="148">
        <v>2182</v>
      </c>
      <c r="S8" s="146">
        <v>151</v>
      </c>
      <c r="T8" s="146"/>
      <c r="U8" s="148">
        <v>4263</v>
      </c>
      <c r="V8" s="146"/>
      <c r="W8" s="146">
        <v>53</v>
      </c>
      <c r="X8" s="146">
        <v>116</v>
      </c>
      <c r="Y8" s="148">
        <v>1844</v>
      </c>
    </row>
    <row r="9" spans="1:25">
      <c r="A9" s="133">
        <v>1104</v>
      </c>
      <c r="B9" s="151" t="s">
        <v>906</v>
      </c>
      <c r="C9" s="146">
        <f t="shared" si="0"/>
        <v>21101</v>
      </c>
      <c r="D9" s="146">
        <v>17</v>
      </c>
      <c r="E9" s="146">
        <v>616</v>
      </c>
      <c r="F9" s="146">
        <v>602</v>
      </c>
      <c r="G9" s="148">
        <v>3085</v>
      </c>
      <c r="H9" s="146">
        <v>379</v>
      </c>
      <c r="I9" s="146">
        <v>140</v>
      </c>
      <c r="J9" s="148">
        <v>1824</v>
      </c>
      <c r="K9" s="148">
        <v>2226</v>
      </c>
      <c r="L9" s="148">
        <v>1027</v>
      </c>
      <c r="M9" s="146">
        <v>538</v>
      </c>
      <c r="N9" s="146">
        <v>587</v>
      </c>
      <c r="O9" s="146">
        <v>430</v>
      </c>
      <c r="P9" s="148">
        <v>1267</v>
      </c>
      <c r="Q9" s="148">
        <v>3239</v>
      </c>
      <c r="R9" s="146">
        <v>513</v>
      </c>
      <c r="S9" s="146">
        <v>116</v>
      </c>
      <c r="T9" s="146"/>
      <c r="U9" s="148">
        <v>4256</v>
      </c>
      <c r="V9" s="146">
        <v>2</v>
      </c>
      <c r="W9" s="146">
        <v>81</v>
      </c>
      <c r="X9" s="146">
        <v>156</v>
      </c>
      <c r="Y9" s="148">
        <v>1919</v>
      </c>
    </row>
    <row r="10" spans="1:25" ht="33">
      <c r="A10" s="133">
        <v>1105</v>
      </c>
      <c r="B10" s="137" t="s">
        <v>907</v>
      </c>
      <c r="C10" s="146">
        <f t="shared" si="0"/>
        <v>25752</v>
      </c>
      <c r="D10" s="146"/>
      <c r="E10" s="148">
        <v>4606</v>
      </c>
      <c r="F10" s="148">
        <v>1554</v>
      </c>
      <c r="G10" s="148">
        <v>1501</v>
      </c>
      <c r="H10" s="148">
        <v>2410</v>
      </c>
      <c r="I10" s="146">
        <v>380</v>
      </c>
      <c r="J10" s="148">
        <v>3518</v>
      </c>
      <c r="K10" s="148">
        <v>1056</v>
      </c>
      <c r="L10" s="148">
        <v>3634</v>
      </c>
      <c r="M10" s="146">
        <v>533</v>
      </c>
      <c r="N10" s="146">
        <v>260</v>
      </c>
      <c r="O10" s="148">
        <v>2318</v>
      </c>
      <c r="P10" s="148">
        <v>2923</v>
      </c>
      <c r="Q10" s="146">
        <v>550</v>
      </c>
      <c r="R10" s="146">
        <v>509</v>
      </c>
      <c r="S10" s="146"/>
      <c r="T10" s="146"/>
      <c r="U10" s="146"/>
      <c r="V10" s="146"/>
      <c r="W10" s="146"/>
      <c r="X10" s="146"/>
      <c r="Y10" s="146"/>
    </row>
    <row r="11" spans="1:25">
      <c r="A11" s="133">
        <v>1106</v>
      </c>
      <c r="B11" s="137" t="s">
        <v>908</v>
      </c>
      <c r="C11" s="146">
        <f t="shared" si="0"/>
        <v>51853</v>
      </c>
      <c r="D11" s="146"/>
      <c r="E11" s="148">
        <v>3119</v>
      </c>
      <c r="F11" s="148">
        <v>2055</v>
      </c>
      <c r="G11" s="148">
        <v>15865</v>
      </c>
      <c r="H11" s="146">
        <v>782</v>
      </c>
      <c r="I11" s="148">
        <v>2222</v>
      </c>
      <c r="J11" s="148">
        <v>1437</v>
      </c>
      <c r="K11" s="148">
        <v>2129</v>
      </c>
      <c r="L11" s="148">
        <v>3412</v>
      </c>
      <c r="M11" s="148">
        <v>3073</v>
      </c>
      <c r="N11" s="148">
        <v>4179</v>
      </c>
      <c r="O11" s="148">
        <v>3043</v>
      </c>
      <c r="P11" s="148">
        <v>5976</v>
      </c>
      <c r="Q11" s="148">
        <v>3829</v>
      </c>
      <c r="R11" s="146">
        <v>732</v>
      </c>
      <c r="S11" s="146"/>
      <c r="T11" s="146"/>
      <c r="U11" s="146"/>
      <c r="V11" s="146"/>
      <c r="W11" s="146"/>
      <c r="X11" s="146"/>
      <c r="Y11" s="146"/>
    </row>
    <row r="12" spans="1:25">
      <c r="A12" s="133">
        <v>1107</v>
      </c>
      <c r="B12" s="137" t="s">
        <v>909</v>
      </c>
      <c r="C12" s="146">
        <f t="shared" si="0"/>
        <v>14142</v>
      </c>
      <c r="D12" s="146"/>
      <c r="E12" s="146">
        <v>627</v>
      </c>
      <c r="F12" s="148">
        <v>1034</v>
      </c>
      <c r="G12" s="148">
        <v>2100</v>
      </c>
      <c r="H12" s="146">
        <v>811</v>
      </c>
      <c r="I12" s="146">
        <v>849</v>
      </c>
      <c r="J12" s="148">
        <v>1988</v>
      </c>
      <c r="K12" s="148">
        <v>1016</v>
      </c>
      <c r="L12" s="146">
        <v>30</v>
      </c>
      <c r="M12" s="146">
        <v>949</v>
      </c>
      <c r="N12" s="148">
        <v>1949</v>
      </c>
      <c r="O12" s="146">
        <v>335</v>
      </c>
      <c r="P12" s="148">
        <v>1399</v>
      </c>
      <c r="Q12" s="146">
        <v>605</v>
      </c>
      <c r="R12" s="146">
        <v>450</v>
      </c>
      <c r="S12" s="146"/>
      <c r="T12" s="146"/>
      <c r="U12" s="146"/>
      <c r="V12" s="146"/>
      <c r="W12" s="146"/>
      <c r="X12" s="146"/>
      <c r="Y12" s="146"/>
    </row>
    <row r="13" spans="1:25">
      <c r="A13" s="133">
        <v>1108</v>
      </c>
      <c r="B13" s="137" t="s">
        <v>910</v>
      </c>
      <c r="C13" s="146">
        <f t="shared" si="0"/>
        <v>11896</v>
      </c>
      <c r="D13" s="146"/>
      <c r="E13" s="146">
        <v>101</v>
      </c>
      <c r="F13" s="146">
        <v>803</v>
      </c>
      <c r="G13" s="148">
        <v>5236</v>
      </c>
      <c r="H13" s="146">
        <v>580</v>
      </c>
      <c r="I13" s="146">
        <v>800</v>
      </c>
      <c r="J13" s="148">
        <v>1525</v>
      </c>
      <c r="K13" s="146"/>
      <c r="L13" s="146">
        <v>434</v>
      </c>
      <c r="M13" s="146">
        <v>72</v>
      </c>
      <c r="N13" s="146">
        <v>971</v>
      </c>
      <c r="O13" s="146">
        <v>413</v>
      </c>
      <c r="P13" s="146">
        <v>637</v>
      </c>
      <c r="Q13" s="146">
        <v>73</v>
      </c>
      <c r="R13" s="146">
        <v>251</v>
      </c>
      <c r="S13" s="146"/>
      <c r="T13" s="146"/>
      <c r="U13" s="146"/>
      <c r="V13" s="146"/>
      <c r="W13" s="146"/>
      <c r="X13" s="146"/>
      <c r="Y13" s="146"/>
    </row>
    <row r="14" spans="1:25" ht="33">
      <c r="A14" s="133">
        <v>1144</v>
      </c>
      <c r="B14" s="137" t="s">
        <v>911</v>
      </c>
      <c r="C14" s="146">
        <f t="shared" si="0"/>
        <v>7803</v>
      </c>
      <c r="D14" s="146"/>
      <c r="E14" s="146"/>
      <c r="F14" s="146">
        <v>645</v>
      </c>
      <c r="G14" s="148">
        <v>1804</v>
      </c>
      <c r="H14" s="148">
        <v>1300</v>
      </c>
      <c r="I14" s="146">
        <v>212</v>
      </c>
      <c r="J14" s="146"/>
      <c r="K14" s="146">
        <v>566</v>
      </c>
      <c r="L14" s="146">
        <v>425</v>
      </c>
      <c r="M14" s="146">
        <v>335</v>
      </c>
      <c r="N14" s="146">
        <v>669</v>
      </c>
      <c r="O14" s="146">
        <v>224</v>
      </c>
      <c r="P14" s="148">
        <v>1593</v>
      </c>
      <c r="Q14" s="146"/>
      <c r="R14" s="146">
        <v>30</v>
      </c>
      <c r="S14" s="146"/>
      <c r="T14" s="146"/>
      <c r="U14" s="146"/>
      <c r="V14" s="146"/>
      <c r="W14" s="146"/>
      <c r="X14" s="146"/>
      <c r="Y14" s="146"/>
    </row>
    <row r="15" spans="1:25">
      <c r="A15" s="133">
        <v>1109</v>
      </c>
      <c r="B15" s="150" t="s">
        <v>912</v>
      </c>
      <c r="C15" s="146">
        <f t="shared" si="0"/>
        <v>-5276</v>
      </c>
      <c r="D15" s="146">
        <v>-17</v>
      </c>
      <c r="E15" s="146">
        <v>-581</v>
      </c>
      <c r="F15" s="146">
        <v>-450</v>
      </c>
      <c r="G15" s="146">
        <v>-484</v>
      </c>
      <c r="H15" s="146">
        <v>-300</v>
      </c>
      <c r="I15" s="146"/>
      <c r="J15" s="146">
        <v>-487</v>
      </c>
      <c r="K15" s="146">
        <v>-300</v>
      </c>
      <c r="L15" s="146">
        <v>-452</v>
      </c>
      <c r="M15" s="146">
        <v>-536</v>
      </c>
      <c r="N15" s="146">
        <v>-567</v>
      </c>
      <c r="O15" s="146">
        <v>-296</v>
      </c>
      <c r="P15" s="146">
        <v>31</v>
      </c>
      <c r="Q15" s="146">
        <v>-508</v>
      </c>
      <c r="R15" s="146">
        <v>-302</v>
      </c>
      <c r="S15" s="146">
        <v>35</v>
      </c>
      <c r="T15" s="146"/>
      <c r="U15" s="146">
        <v>8</v>
      </c>
      <c r="V15" s="146">
        <v>-2</v>
      </c>
      <c r="W15" s="146">
        <v>-28</v>
      </c>
      <c r="X15" s="146">
        <v>-40</v>
      </c>
      <c r="Y15" s="146">
        <v>-75</v>
      </c>
    </row>
    <row r="16" spans="1:25">
      <c r="B16" s="150" t="s">
        <v>1082</v>
      </c>
      <c r="C16" s="146">
        <f t="shared" si="0"/>
        <v>111445</v>
      </c>
      <c r="D16" s="146"/>
      <c r="E16" s="148">
        <f>E8-E9-E15</f>
        <v>8453</v>
      </c>
      <c r="F16" s="148">
        <f t="shared" ref="F16:Y16" si="1">F8-F9-F15</f>
        <v>6091</v>
      </c>
      <c r="G16" s="148">
        <f t="shared" si="1"/>
        <v>26506</v>
      </c>
      <c r="H16" s="148">
        <f t="shared" si="1"/>
        <v>5883</v>
      </c>
      <c r="I16" s="148">
        <f t="shared" si="1"/>
        <v>4463</v>
      </c>
      <c r="J16" s="148">
        <f t="shared" si="1"/>
        <v>8469</v>
      </c>
      <c r="K16" s="148">
        <f t="shared" si="1"/>
        <v>4767</v>
      </c>
      <c r="L16" s="148">
        <f t="shared" si="1"/>
        <v>7935</v>
      </c>
      <c r="M16" s="148">
        <f t="shared" si="1"/>
        <v>4962</v>
      </c>
      <c r="N16" s="148">
        <f t="shared" si="1"/>
        <v>8028</v>
      </c>
      <c r="O16" s="148">
        <f t="shared" si="1"/>
        <v>6333</v>
      </c>
      <c r="P16" s="148">
        <f t="shared" si="1"/>
        <v>12528</v>
      </c>
      <c r="Q16" s="148">
        <f t="shared" si="1"/>
        <v>5057</v>
      </c>
      <c r="R16" s="148">
        <f t="shared" si="1"/>
        <v>1971</v>
      </c>
      <c r="S16" s="148">
        <f t="shared" si="1"/>
        <v>0</v>
      </c>
      <c r="T16" s="148">
        <f t="shared" si="1"/>
        <v>0</v>
      </c>
      <c r="U16" s="148">
        <f t="shared" si="1"/>
        <v>-1</v>
      </c>
      <c r="V16" s="148">
        <f t="shared" si="1"/>
        <v>0</v>
      </c>
      <c r="W16" s="148">
        <f t="shared" si="1"/>
        <v>0</v>
      </c>
      <c r="X16" s="148">
        <f t="shared" si="1"/>
        <v>0</v>
      </c>
      <c r="Y16" s="148">
        <f t="shared" si="1"/>
        <v>0</v>
      </c>
    </row>
    <row r="17" spans="1:25"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</row>
    <row r="18" spans="1:25">
      <c r="A18" s="133">
        <v>1110</v>
      </c>
      <c r="B18" s="137" t="s">
        <v>913</v>
      </c>
      <c r="C18" s="146">
        <f t="shared" ref="C18:C49" si="2">SUM(D18:X18)</f>
        <v>467</v>
      </c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>
        <v>237</v>
      </c>
      <c r="P18" s="146">
        <v>230</v>
      </c>
      <c r="Q18" s="146"/>
      <c r="R18" s="146"/>
      <c r="S18" s="146"/>
      <c r="T18" s="146"/>
      <c r="U18" s="146"/>
      <c r="V18" s="146"/>
      <c r="W18" s="146"/>
      <c r="X18" s="146"/>
      <c r="Y18" s="146"/>
    </row>
    <row r="19" spans="1:25">
      <c r="A19" s="133">
        <v>1111</v>
      </c>
      <c r="B19" s="137" t="s">
        <v>914</v>
      </c>
      <c r="C19" s="146">
        <f t="shared" si="2"/>
        <v>56446</v>
      </c>
      <c r="D19" s="146"/>
      <c r="E19" s="148">
        <v>1109</v>
      </c>
      <c r="F19" s="148">
        <v>1482</v>
      </c>
      <c r="G19" s="148">
        <v>26943</v>
      </c>
      <c r="H19" s="148">
        <v>1059</v>
      </c>
      <c r="I19" s="146">
        <v>786</v>
      </c>
      <c r="J19" s="148">
        <v>1551</v>
      </c>
      <c r="K19" s="146">
        <v>16</v>
      </c>
      <c r="L19" s="146">
        <v>579</v>
      </c>
      <c r="M19" s="146">
        <v>314</v>
      </c>
      <c r="N19" s="148">
        <v>5771</v>
      </c>
      <c r="O19" s="148">
        <v>5198</v>
      </c>
      <c r="P19" s="148">
        <v>7452</v>
      </c>
      <c r="Q19" s="148">
        <v>4070</v>
      </c>
      <c r="R19" s="146"/>
      <c r="S19" s="146">
        <v>29</v>
      </c>
      <c r="T19" s="146"/>
      <c r="U19" s="146">
        <v>87</v>
      </c>
      <c r="V19" s="146"/>
      <c r="W19" s="146"/>
      <c r="X19" s="146"/>
      <c r="Y19" s="146">
        <v>264</v>
      </c>
    </row>
    <row r="20" spans="1:25">
      <c r="A20" s="133">
        <v>1112</v>
      </c>
      <c r="B20" s="137" t="s">
        <v>915</v>
      </c>
      <c r="C20" s="146">
        <f t="shared" si="2"/>
        <v>3144</v>
      </c>
      <c r="D20" s="146"/>
      <c r="E20" s="146">
        <v>584</v>
      </c>
      <c r="F20" s="146">
        <v>76</v>
      </c>
      <c r="G20" s="148">
        <v>1130</v>
      </c>
      <c r="H20" s="146"/>
      <c r="I20" s="146">
        <v>62</v>
      </c>
      <c r="J20" s="146"/>
      <c r="K20" s="146">
        <v>288</v>
      </c>
      <c r="L20" s="146"/>
      <c r="M20" s="146"/>
      <c r="N20" s="146">
        <v>346</v>
      </c>
      <c r="O20" s="146">
        <v>98</v>
      </c>
      <c r="P20" s="146"/>
      <c r="Q20" s="146">
        <v>490</v>
      </c>
      <c r="R20" s="146">
        <v>70</v>
      </c>
      <c r="S20" s="146"/>
      <c r="T20" s="146"/>
      <c r="U20" s="146"/>
      <c r="V20" s="146"/>
      <c r="W20" s="146"/>
      <c r="X20" s="146"/>
      <c r="Y20" s="146"/>
    </row>
    <row r="21" spans="1:25">
      <c r="A21" s="133">
        <v>1145</v>
      </c>
      <c r="B21" s="137" t="s">
        <v>916</v>
      </c>
      <c r="C21" s="146">
        <f t="shared" si="2"/>
        <v>2712</v>
      </c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8">
        <v>2712</v>
      </c>
      <c r="Q21" s="146"/>
      <c r="R21" s="146"/>
      <c r="S21" s="146"/>
      <c r="T21" s="146"/>
      <c r="U21" s="146"/>
      <c r="V21" s="146"/>
      <c r="W21" s="146"/>
      <c r="X21" s="146"/>
      <c r="Y21" s="146"/>
    </row>
    <row r="22" spans="1:25">
      <c r="A22" s="133">
        <v>1146</v>
      </c>
      <c r="B22" s="137" t="s">
        <v>917</v>
      </c>
      <c r="C22" s="146">
        <f t="shared" si="2"/>
        <v>411</v>
      </c>
      <c r="D22" s="146"/>
      <c r="E22" s="146"/>
      <c r="F22" s="146"/>
      <c r="G22" s="146"/>
      <c r="H22" s="146"/>
      <c r="I22" s="146">
        <v>6</v>
      </c>
      <c r="J22" s="146">
        <v>3</v>
      </c>
      <c r="K22" s="146"/>
      <c r="L22" s="146"/>
      <c r="M22" s="146"/>
      <c r="N22" s="146">
        <v>75</v>
      </c>
      <c r="O22" s="146">
        <v>137</v>
      </c>
      <c r="P22" s="146">
        <v>106</v>
      </c>
      <c r="Q22" s="146">
        <v>84</v>
      </c>
      <c r="R22" s="146"/>
      <c r="S22" s="146"/>
      <c r="T22" s="146"/>
      <c r="U22" s="146"/>
      <c r="V22" s="146"/>
      <c r="W22" s="146"/>
      <c r="X22" s="146"/>
      <c r="Y22" s="146"/>
    </row>
    <row r="23" spans="1:25">
      <c r="A23" s="133">
        <v>1113</v>
      </c>
      <c r="B23" s="137" t="s">
        <v>918</v>
      </c>
      <c r="C23" s="146">
        <f t="shared" si="2"/>
        <v>24770</v>
      </c>
      <c r="D23" s="146"/>
      <c r="E23" s="148">
        <v>2414</v>
      </c>
      <c r="F23" s="146">
        <v>301</v>
      </c>
      <c r="G23" s="148">
        <v>10274</v>
      </c>
      <c r="H23" s="146">
        <v>332</v>
      </c>
      <c r="I23" s="148">
        <v>4508</v>
      </c>
      <c r="J23" s="146">
        <v>539</v>
      </c>
      <c r="K23" s="146">
        <v>360</v>
      </c>
      <c r="L23" s="146">
        <v>943</v>
      </c>
      <c r="M23" s="146">
        <v>839</v>
      </c>
      <c r="N23" s="148">
        <v>2333</v>
      </c>
      <c r="O23" s="146">
        <v>67</v>
      </c>
      <c r="P23" s="146"/>
      <c r="Q23" s="148">
        <v>1860</v>
      </c>
      <c r="R23" s="146"/>
      <c r="S23" s="146"/>
      <c r="T23" s="146"/>
      <c r="U23" s="146"/>
      <c r="V23" s="146"/>
      <c r="W23" s="146"/>
      <c r="X23" s="146"/>
      <c r="Y23" s="146"/>
    </row>
    <row r="24" spans="1:25">
      <c r="A24" s="133">
        <v>1114</v>
      </c>
      <c r="B24" s="137" t="s">
        <v>919</v>
      </c>
      <c r="C24" s="146">
        <f t="shared" si="2"/>
        <v>19571</v>
      </c>
      <c r="D24" s="146"/>
      <c r="E24" s="148">
        <v>2121</v>
      </c>
      <c r="F24" s="146">
        <v>158</v>
      </c>
      <c r="G24" s="148">
        <v>7733</v>
      </c>
      <c r="H24" s="146">
        <v>272</v>
      </c>
      <c r="I24" s="148">
        <v>3534</v>
      </c>
      <c r="J24" s="146">
        <v>409</v>
      </c>
      <c r="K24" s="146">
        <v>300</v>
      </c>
      <c r="L24" s="146">
        <v>757</v>
      </c>
      <c r="M24" s="146">
        <v>712</v>
      </c>
      <c r="N24" s="148">
        <v>1995</v>
      </c>
      <c r="O24" s="146">
        <v>59</v>
      </c>
      <c r="P24" s="146"/>
      <c r="Q24" s="148">
        <v>1521</v>
      </c>
      <c r="R24" s="146"/>
      <c r="S24" s="146"/>
      <c r="T24" s="146"/>
      <c r="U24" s="146"/>
      <c r="V24" s="146"/>
      <c r="W24" s="146"/>
      <c r="X24" s="146"/>
      <c r="Y24" s="146"/>
    </row>
    <row r="25" spans="1:25">
      <c r="A25" s="133">
        <v>1115</v>
      </c>
      <c r="B25" s="137" t="s">
        <v>920</v>
      </c>
      <c r="C25" s="146">
        <f t="shared" si="2"/>
        <v>5199</v>
      </c>
      <c r="D25" s="146"/>
      <c r="E25" s="146">
        <v>293</v>
      </c>
      <c r="F25" s="146">
        <v>143</v>
      </c>
      <c r="G25" s="148">
        <v>2541</v>
      </c>
      <c r="H25" s="146">
        <v>60</v>
      </c>
      <c r="I25" s="146">
        <v>974</v>
      </c>
      <c r="J25" s="146">
        <v>131</v>
      </c>
      <c r="K25" s="146">
        <v>60</v>
      </c>
      <c r="L25" s="146">
        <v>186</v>
      </c>
      <c r="M25" s="146">
        <v>127</v>
      </c>
      <c r="N25" s="146">
        <v>337</v>
      </c>
      <c r="O25" s="146">
        <v>8</v>
      </c>
      <c r="P25" s="146"/>
      <c r="Q25" s="146">
        <v>339</v>
      </c>
      <c r="R25" s="146"/>
      <c r="S25" s="146"/>
      <c r="T25" s="146"/>
      <c r="U25" s="146"/>
      <c r="V25" s="146"/>
      <c r="W25" s="146"/>
      <c r="X25" s="146"/>
      <c r="Y25" s="146"/>
    </row>
    <row r="26" spans="1:25">
      <c r="A26" s="133">
        <v>1116</v>
      </c>
      <c r="B26" s="137" t="s">
        <v>921</v>
      </c>
      <c r="C26" s="146">
        <f t="shared" si="2"/>
        <v>12805</v>
      </c>
      <c r="D26" s="146">
        <v>28</v>
      </c>
      <c r="E26" s="146">
        <v>332</v>
      </c>
      <c r="F26" s="146">
        <v>766</v>
      </c>
      <c r="G26" s="148">
        <v>2490</v>
      </c>
      <c r="H26" s="148">
        <v>2497</v>
      </c>
      <c r="I26" s="146">
        <v>568</v>
      </c>
      <c r="J26" s="148">
        <v>1260</v>
      </c>
      <c r="K26" s="146">
        <v>233</v>
      </c>
      <c r="L26" s="146">
        <v>602</v>
      </c>
      <c r="M26" s="148">
        <v>1080</v>
      </c>
      <c r="N26" s="146">
        <v>980</v>
      </c>
      <c r="O26" s="146">
        <v>818</v>
      </c>
      <c r="P26" s="146"/>
      <c r="Q26" s="148">
        <v>1151</v>
      </c>
      <c r="R26" s="146"/>
      <c r="S26" s="146"/>
      <c r="T26" s="146"/>
      <c r="U26" s="146"/>
      <c r="V26" s="146"/>
      <c r="W26" s="146"/>
      <c r="X26" s="146"/>
      <c r="Y26" s="146"/>
    </row>
    <row r="27" spans="1:25">
      <c r="A27" s="133">
        <v>1117</v>
      </c>
      <c r="B27" s="137" t="s">
        <v>919</v>
      </c>
      <c r="C27" s="146">
        <f t="shared" si="2"/>
        <v>9743</v>
      </c>
      <c r="D27" s="146">
        <v>25</v>
      </c>
      <c r="E27" s="146">
        <v>262</v>
      </c>
      <c r="F27" s="146">
        <v>344</v>
      </c>
      <c r="G27" s="148">
        <v>1807</v>
      </c>
      <c r="H27" s="148">
        <v>2432</v>
      </c>
      <c r="I27" s="146">
        <v>423</v>
      </c>
      <c r="J27" s="146">
        <v>855</v>
      </c>
      <c r="K27" s="146">
        <v>159</v>
      </c>
      <c r="L27" s="146">
        <v>427</v>
      </c>
      <c r="M27" s="146">
        <v>787</v>
      </c>
      <c r="N27" s="146">
        <v>696</v>
      </c>
      <c r="O27" s="146">
        <v>676</v>
      </c>
      <c r="P27" s="146"/>
      <c r="Q27" s="146">
        <v>850</v>
      </c>
      <c r="R27" s="146"/>
      <c r="S27" s="146"/>
      <c r="T27" s="146"/>
      <c r="U27" s="146"/>
      <c r="V27" s="146"/>
      <c r="W27" s="146"/>
      <c r="X27" s="146"/>
      <c r="Y27" s="146"/>
    </row>
    <row r="28" spans="1:25">
      <c r="A28" s="133">
        <v>1118</v>
      </c>
      <c r="B28" s="137" t="s">
        <v>922</v>
      </c>
      <c r="C28" s="146">
        <f t="shared" si="2"/>
        <v>3065</v>
      </c>
      <c r="D28" s="146">
        <v>3</v>
      </c>
      <c r="E28" s="146">
        <v>71</v>
      </c>
      <c r="F28" s="146">
        <v>422</v>
      </c>
      <c r="G28" s="146">
        <v>684</v>
      </c>
      <c r="H28" s="146">
        <v>65</v>
      </c>
      <c r="I28" s="146">
        <v>145</v>
      </c>
      <c r="J28" s="146">
        <v>405</v>
      </c>
      <c r="K28" s="146">
        <v>74</v>
      </c>
      <c r="L28" s="146">
        <v>175</v>
      </c>
      <c r="M28" s="146">
        <v>293</v>
      </c>
      <c r="N28" s="146">
        <v>285</v>
      </c>
      <c r="O28" s="146">
        <v>142</v>
      </c>
      <c r="P28" s="146"/>
      <c r="Q28" s="146">
        <v>301</v>
      </c>
      <c r="R28" s="146"/>
      <c r="S28" s="146"/>
      <c r="T28" s="146"/>
      <c r="U28" s="146"/>
      <c r="V28" s="146"/>
      <c r="W28" s="146"/>
      <c r="X28" s="146"/>
      <c r="Y28" s="146"/>
    </row>
    <row r="29" spans="1:25">
      <c r="A29" s="133">
        <v>1119</v>
      </c>
      <c r="B29" s="137" t="s">
        <v>923</v>
      </c>
      <c r="C29" s="146">
        <f t="shared" si="2"/>
        <v>191</v>
      </c>
      <c r="D29" s="146"/>
      <c r="E29" s="146"/>
      <c r="F29" s="146"/>
      <c r="G29" s="146">
        <v>160</v>
      </c>
      <c r="H29" s="146">
        <v>26</v>
      </c>
      <c r="I29" s="146">
        <v>5</v>
      </c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</row>
    <row r="30" spans="1:25">
      <c r="A30" s="133">
        <v>1120</v>
      </c>
      <c r="B30" s="137" t="s">
        <v>924</v>
      </c>
      <c r="C30" s="146">
        <f t="shared" si="2"/>
        <v>39</v>
      </c>
      <c r="D30" s="146"/>
      <c r="E30" s="146"/>
      <c r="F30" s="146"/>
      <c r="G30" s="146"/>
      <c r="H30" s="146"/>
      <c r="I30" s="146"/>
      <c r="J30" s="146">
        <v>39</v>
      </c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</row>
    <row r="31" spans="1:25">
      <c r="A31" s="133">
        <v>1121</v>
      </c>
      <c r="B31" s="137" t="s">
        <v>925</v>
      </c>
      <c r="C31" s="146">
        <f t="shared" si="2"/>
        <v>2716</v>
      </c>
      <c r="D31" s="146">
        <v>3</v>
      </c>
      <c r="E31" s="146">
        <v>121</v>
      </c>
      <c r="F31" s="146">
        <v>162</v>
      </c>
      <c r="G31" s="146">
        <v>768</v>
      </c>
      <c r="H31" s="146">
        <v>129</v>
      </c>
      <c r="I31" s="146">
        <v>100</v>
      </c>
      <c r="J31" s="146">
        <v>241</v>
      </c>
      <c r="K31" s="146">
        <v>28</v>
      </c>
      <c r="L31" s="146">
        <v>139</v>
      </c>
      <c r="M31" s="146">
        <v>227</v>
      </c>
      <c r="N31" s="146">
        <v>192</v>
      </c>
      <c r="O31" s="146">
        <v>113</v>
      </c>
      <c r="P31" s="146">
        <v>192</v>
      </c>
      <c r="Q31" s="146">
        <v>289</v>
      </c>
      <c r="R31" s="146">
        <v>11</v>
      </c>
      <c r="S31" s="146"/>
      <c r="T31" s="146"/>
      <c r="U31" s="146">
        <v>1</v>
      </c>
      <c r="V31" s="146"/>
      <c r="W31" s="146"/>
      <c r="X31" s="146"/>
      <c r="Y31" s="146">
        <v>1</v>
      </c>
    </row>
    <row r="32" spans="1:25">
      <c r="A32" s="133">
        <v>1122</v>
      </c>
      <c r="B32" s="137" t="s">
        <v>926</v>
      </c>
      <c r="C32" s="146">
        <f t="shared" si="2"/>
        <v>12420</v>
      </c>
      <c r="D32" s="146">
        <v>21</v>
      </c>
      <c r="E32" s="146">
        <v>530</v>
      </c>
      <c r="F32" s="146">
        <v>659</v>
      </c>
      <c r="G32" s="148">
        <v>3536</v>
      </c>
      <c r="H32" s="146">
        <v>511</v>
      </c>
      <c r="I32" s="146">
        <v>503</v>
      </c>
      <c r="J32" s="148">
        <v>1035</v>
      </c>
      <c r="K32" s="146">
        <v>196</v>
      </c>
      <c r="L32" s="146">
        <v>279</v>
      </c>
      <c r="M32" s="146">
        <v>687</v>
      </c>
      <c r="N32" s="148">
        <v>1388</v>
      </c>
      <c r="O32" s="146">
        <v>127</v>
      </c>
      <c r="P32" s="148">
        <v>2075</v>
      </c>
      <c r="Q32" s="146">
        <v>101</v>
      </c>
      <c r="R32" s="146">
        <v>79</v>
      </c>
      <c r="S32" s="146">
        <v>38</v>
      </c>
      <c r="T32" s="146">
        <v>78</v>
      </c>
      <c r="U32" s="146">
        <v>559</v>
      </c>
      <c r="V32" s="146"/>
      <c r="W32" s="146"/>
      <c r="X32" s="146">
        <v>18</v>
      </c>
      <c r="Y32" s="146">
        <v>120</v>
      </c>
    </row>
    <row r="33" spans="1:25">
      <c r="A33" s="133" t="s">
        <v>818</v>
      </c>
      <c r="B33" s="137" t="s">
        <v>927</v>
      </c>
      <c r="C33" s="146">
        <f t="shared" si="2"/>
        <v>54884</v>
      </c>
      <c r="D33" s="146">
        <v>100</v>
      </c>
      <c r="E33" s="148">
        <v>1784</v>
      </c>
      <c r="F33" s="148">
        <v>3297</v>
      </c>
      <c r="G33" s="148">
        <v>12031</v>
      </c>
      <c r="H33" s="148">
        <v>1607</v>
      </c>
      <c r="I33" s="148">
        <v>3828</v>
      </c>
      <c r="J33" s="148">
        <v>4266</v>
      </c>
      <c r="K33" s="148">
        <v>1885</v>
      </c>
      <c r="L33" s="148">
        <v>1888</v>
      </c>
      <c r="M33" s="148">
        <v>3582</v>
      </c>
      <c r="N33" s="148">
        <v>5139</v>
      </c>
      <c r="O33" s="148">
        <v>3784</v>
      </c>
      <c r="P33" s="148">
        <v>5495</v>
      </c>
      <c r="Q33" s="148">
        <v>3117</v>
      </c>
      <c r="R33" s="146">
        <v>545</v>
      </c>
      <c r="S33" s="146">
        <v>76</v>
      </c>
      <c r="T33" s="146">
        <v>382</v>
      </c>
      <c r="U33" s="148">
        <v>2049</v>
      </c>
      <c r="V33" s="146">
        <v>2</v>
      </c>
      <c r="W33" s="146">
        <v>1</v>
      </c>
      <c r="X33" s="146">
        <v>26</v>
      </c>
      <c r="Y33" s="148">
        <v>1307</v>
      </c>
    </row>
    <row r="34" spans="1:25">
      <c r="A34" s="133">
        <v>1123</v>
      </c>
      <c r="B34" s="137" t="s">
        <v>928</v>
      </c>
      <c r="C34" s="146">
        <f t="shared" si="2"/>
        <v>5306</v>
      </c>
      <c r="D34" s="146"/>
      <c r="E34" s="146">
        <v>33</v>
      </c>
      <c r="F34" s="146">
        <v>367</v>
      </c>
      <c r="G34" s="148">
        <v>1672</v>
      </c>
      <c r="H34" s="146">
        <v>100</v>
      </c>
      <c r="I34" s="146">
        <v>242</v>
      </c>
      <c r="J34" s="146">
        <v>866</v>
      </c>
      <c r="K34" s="146">
        <v>289</v>
      </c>
      <c r="L34" s="146">
        <v>166</v>
      </c>
      <c r="M34" s="146">
        <v>347</v>
      </c>
      <c r="N34" s="146">
        <v>296</v>
      </c>
      <c r="O34" s="146">
        <v>332</v>
      </c>
      <c r="P34" s="146">
        <v>335</v>
      </c>
      <c r="Q34" s="146">
        <v>107</v>
      </c>
      <c r="R34" s="146">
        <v>48</v>
      </c>
      <c r="S34" s="146"/>
      <c r="T34" s="146">
        <v>39</v>
      </c>
      <c r="U34" s="146">
        <v>67</v>
      </c>
      <c r="V34" s="146"/>
      <c r="W34" s="146"/>
      <c r="X34" s="146"/>
      <c r="Y34" s="146">
        <v>36</v>
      </c>
    </row>
    <row r="35" spans="1:25">
      <c r="A35" s="133">
        <v>1125</v>
      </c>
      <c r="B35" s="137" t="s">
        <v>929</v>
      </c>
      <c r="C35" s="146">
        <f t="shared" si="2"/>
        <v>5312</v>
      </c>
      <c r="D35" s="146"/>
      <c r="E35" s="146">
        <v>97</v>
      </c>
      <c r="F35" s="146">
        <v>313</v>
      </c>
      <c r="G35" s="148">
        <v>2337</v>
      </c>
      <c r="H35" s="146">
        <v>87</v>
      </c>
      <c r="I35" s="146">
        <v>202</v>
      </c>
      <c r="J35" s="146">
        <v>99</v>
      </c>
      <c r="K35" s="146"/>
      <c r="L35" s="146">
        <v>216</v>
      </c>
      <c r="M35" s="146">
        <v>222</v>
      </c>
      <c r="N35" s="146">
        <v>405</v>
      </c>
      <c r="O35" s="146">
        <v>172</v>
      </c>
      <c r="P35" s="146">
        <v>753</v>
      </c>
      <c r="Q35" s="146">
        <v>29</v>
      </c>
      <c r="R35" s="146">
        <v>44</v>
      </c>
      <c r="S35" s="146">
        <v>35</v>
      </c>
      <c r="T35" s="146">
        <v>77</v>
      </c>
      <c r="U35" s="146">
        <v>224</v>
      </c>
      <c r="V35" s="146"/>
      <c r="W35" s="146"/>
      <c r="X35" s="146"/>
      <c r="Y35" s="146">
        <v>56</v>
      </c>
    </row>
    <row r="36" spans="1:25">
      <c r="A36" s="133">
        <v>1126</v>
      </c>
      <c r="B36" s="137" t="s">
        <v>930</v>
      </c>
      <c r="C36" s="146">
        <f t="shared" si="2"/>
        <v>967</v>
      </c>
      <c r="D36" s="146"/>
      <c r="E36" s="146">
        <v>73</v>
      </c>
      <c r="F36" s="146">
        <v>37</v>
      </c>
      <c r="G36" s="146">
        <v>274</v>
      </c>
      <c r="H36" s="146">
        <v>35</v>
      </c>
      <c r="I36" s="146">
        <v>20</v>
      </c>
      <c r="J36" s="146">
        <v>49</v>
      </c>
      <c r="K36" s="146">
        <v>50</v>
      </c>
      <c r="L36" s="146">
        <v>42</v>
      </c>
      <c r="M36" s="146">
        <v>39</v>
      </c>
      <c r="N36" s="146">
        <v>105</v>
      </c>
      <c r="O36" s="146">
        <v>54</v>
      </c>
      <c r="P36" s="146">
        <v>110</v>
      </c>
      <c r="Q36" s="146">
        <v>46</v>
      </c>
      <c r="R36" s="146">
        <v>12</v>
      </c>
      <c r="S36" s="146">
        <v>1</v>
      </c>
      <c r="T36" s="146"/>
      <c r="U36" s="146">
        <v>19</v>
      </c>
      <c r="V36" s="146"/>
      <c r="W36" s="146"/>
      <c r="X36" s="146">
        <v>1</v>
      </c>
      <c r="Y36" s="146">
        <v>16</v>
      </c>
    </row>
    <row r="37" spans="1:25">
      <c r="A37" s="133">
        <v>1127</v>
      </c>
      <c r="B37" s="137" t="s">
        <v>931</v>
      </c>
      <c r="C37" s="146">
        <f t="shared" si="2"/>
        <v>1140</v>
      </c>
      <c r="D37" s="146"/>
      <c r="E37" s="146">
        <v>20</v>
      </c>
      <c r="F37" s="146">
        <v>17</v>
      </c>
      <c r="G37" s="146">
        <v>211</v>
      </c>
      <c r="H37" s="146">
        <v>4</v>
      </c>
      <c r="I37" s="146">
        <v>197</v>
      </c>
      <c r="J37" s="146">
        <v>32</v>
      </c>
      <c r="K37" s="146"/>
      <c r="L37" s="146">
        <v>4</v>
      </c>
      <c r="M37" s="146">
        <v>100</v>
      </c>
      <c r="N37" s="146">
        <v>158</v>
      </c>
      <c r="O37" s="146">
        <v>129</v>
      </c>
      <c r="P37" s="146">
        <v>233</v>
      </c>
      <c r="Q37" s="146">
        <v>25</v>
      </c>
      <c r="R37" s="146">
        <v>2</v>
      </c>
      <c r="S37" s="146">
        <v>3</v>
      </c>
      <c r="T37" s="146">
        <v>2</v>
      </c>
      <c r="U37" s="146">
        <v>2</v>
      </c>
      <c r="V37" s="146"/>
      <c r="W37" s="146"/>
      <c r="X37" s="146">
        <v>1</v>
      </c>
      <c r="Y37" s="146">
        <v>2</v>
      </c>
    </row>
    <row r="38" spans="1:25">
      <c r="A38" s="133">
        <v>1128</v>
      </c>
      <c r="B38" s="137" t="s">
        <v>932</v>
      </c>
      <c r="C38" s="146">
        <f t="shared" si="2"/>
        <v>679</v>
      </c>
      <c r="D38" s="146"/>
      <c r="E38" s="146">
        <v>8</v>
      </c>
      <c r="F38" s="146">
        <v>1</v>
      </c>
      <c r="G38" s="146">
        <v>173</v>
      </c>
      <c r="H38" s="146">
        <v>73</v>
      </c>
      <c r="I38" s="146">
        <v>25</v>
      </c>
      <c r="J38" s="146">
        <v>29</v>
      </c>
      <c r="K38" s="146">
        <v>9</v>
      </c>
      <c r="L38" s="146">
        <v>35</v>
      </c>
      <c r="M38" s="146">
        <v>2</v>
      </c>
      <c r="N38" s="146">
        <v>163</v>
      </c>
      <c r="O38" s="146">
        <v>17</v>
      </c>
      <c r="P38" s="146">
        <v>99</v>
      </c>
      <c r="Q38" s="146">
        <v>36</v>
      </c>
      <c r="R38" s="146">
        <v>8</v>
      </c>
      <c r="S38" s="146"/>
      <c r="T38" s="146"/>
      <c r="U38" s="146"/>
      <c r="V38" s="146"/>
      <c r="W38" s="146"/>
      <c r="X38" s="146">
        <v>1</v>
      </c>
      <c r="Y38" s="146">
        <v>45</v>
      </c>
    </row>
    <row r="39" spans="1:25">
      <c r="A39" s="133">
        <v>1132</v>
      </c>
      <c r="B39" s="137" t="s">
        <v>933</v>
      </c>
      <c r="C39" s="146">
        <f t="shared" si="2"/>
        <v>7417</v>
      </c>
      <c r="D39" s="146">
        <v>17</v>
      </c>
      <c r="E39" s="146">
        <v>665</v>
      </c>
      <c r="F39" s="146">
        <v>612</v>
      </c>
      <c r="G39" s="146">
        <v>639</v>
      </c>
      <c r="H39" s="146">
        <v>387</v>
      </c>
      <c r="I39" s="146">
        <v>629</v>
      </c>
      <c r="J39" s="146">
        <v>742</v>
      </c>
      <c r="K39" s="146">
        <v>374</v>
      </c>
      <c r="L39" s="146">
        <v>497</v>
      </c>
      <c r="M39" s="146">
        <v>639</v>
      </c>
      <c r="N39" s="146">
        <v>702</v>
      </c>
      <c r="O39" s="146">
        <v>380</v>
      </c>
      <c r="P39" s="146">
        <v>46</v>
      </c>
      <c r="Q39" s="146">
        <v>620</v>
      </c>
      <c r="R39" s="146">
        <v>327</v>
      </c>
      <c r="S39" s="146"/>
      <c r="T39" s="146">
        <v>27</v>
      </c>
      <c r="U39" s="146">
        <v>29</v>
      </c>
      <c r="V39" s="146">
        <v>16</v>
      </c>
      <c r="W39" s="146">
        <v>28</v>
      </c>
      <c r="X39" s="146">
        <v>41</v>
      </c>
      <c r="Y39" s="146">
        <v>87</v>
      </c>
    </row>
    <row r="40" spans="1:25">
      <c r="A40" s="133">
        <v>1133</v>
      </c>
      <c r="B40" s="137" t="s">
        <v>934</v>
      </c>
      <c r="C40" s="146">
        <f t="shared" si="2"/>
        <v>27</v>
      </c>
      <c r="D40" s="146"/>
      <c r="E40" s="146"/>
      <c r="F40" s="146"/>
      <c r="G40" s="146">
        <v>13</v>
      </c>
      <c r="H40" s="146"/>
      <c r="I40" s="146"/>
      <c r="J40" s="146"/>
      <c r="K40" s="146"/>
      <c r="L40" s="146"/>
      <c r="M40" s="146">
        <v>1</v>
      </c>
      <c r="N40" s="146"/>
      <c r="O40" s="146"/>
      <c r="P40" s="146">
        <v>13</v>
      </c>
      <c r="Q40" s="146"/>
      <c r="R40" s="146"/>
      <c r="S40" s="146"/>
      <c r="T40" s="146"/>
      <c r="U40" s="146"/>
      <c r="V40" s="146"/>
      <c r="W40" s="146"/>
      <c r="X40" s="146"/>
      <c r="Y40" s="146"/>
    </row>
    <row r="41" spans="1:25">
      <c r="A41" s="133">
        <v>1143</v>
      </c>
      <c r="B41" s="137" t="s">
        <v>935</v>
      </c>
      <c r="C41" s="146">
        <f t="shared" si="2"/>
        <v>0</v>
      </c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</row>
    <row r="42" spans="1:25">
      <c r="A42" s="133">
        <v>1130</v>
      </c>
      <c r="B42" s="137" t="s">
        <v>936</v>
      </c>
      <c r="C42" s="146">
        <f t="shared" si="2"/>
        <v>388</v>
      </c>
      <c r="D42" s="146"/>
      <c r="E42" s="146"/>
      <c r="F42" s="146"/>
      <c r="G42" s="146"/>
      <c r="H42" s="146">
        <v>79</v>
      </c>
      <c r="I42" s="146"/>
      <c r="J42" s="146">
        <v>160</v>
      </c>
      <c r="K42" s="146"/>
      <c r="L42" s="146"/>
      <c r="M42" s="146"/>
      <c r="N42" s="146">
        <v>42</v>
      </c>
      <c r="O42" s="146">
        <v>107</v>
      </c>
      <c r="P42" s="146"/>
      <c r="Q42" s="146"/>
      <c r="R42" s="146"/>
      <c r="S42" s="146"/>
      <c r="T42" s="146"/>
      <c r="U42" s="146"/>
      <c r="V42" s="146"/>
      <c r="W42" s="146"/>
      <c r="X42" s="146"/>
      <c r="Y42" s="146">
        <v>2</v>
      </c>
    </row>
    <row r="43" spans="1:25">
      <c r="A43" s="133">
        <v>1129</v>
      </c>
      <c r="B43" s="137" t="s">
        <v>937</v>
      </c>
      <c r="C43" s="146">
        <f t="shared" si="2"/>
        <v>894</v>
      </c>
      <c r="D43" s="146">
        <v>2</v>
      </c>
      <c r="E43" s="146">
        <v>27</v>
      </c>
      <c r="F43" s="146">
        <v>19</v>
      </c>
      <c r="G43" s="146">
        <v>610</v>
      </c>
      <c r="H43" s="146">
        <v>3</v>
      </c>
      <c r="I43" s="146">
        <v>27</v>
      </c>
      <c r="J43" s="146">
        <v>12</v>
      </c>
      <c r="K43" s="146">
        <v>1</v>
      </c>
      <c r="L43" s="146">
        <v>15</v>
      </c>
      <c r="M43" s="146">
        <v>118</v>
      </c>
      <c r="N43" s="146">
        <v>27</v>
      </c>
      <c r="O43" s="146">
        <v>11</v>
      </c>
      <c r="P43" s="146">
        <v>20</v>
      </c>
      <c r="Q43" s="146"/>
      <c r="R43" s="146">
        <v>2</v>
      </c>
      <c r="S43" s="146"/>
      <c r="T43" s="146"/>
      <c r="U43" s="146"/>
      <c r="V43" s="146"/>
      <c r="W43" s="146"/>
      <c r="X43" s="146"/>
      <c r="Y43" s="146"/>
    </row>
    <row r="44" spans="1:25">
      <c r="A44" s="133">
        <v>1134</v>
      </c>
      <c r="B44" s="137" t="s">
        <v>938</v>
      </c>
      <c r="C44" s="146">
        <f t="shared" si="2"/>
        <v>1210</v>
      </c>
      <c r="D44" s="146">
        <v>2</v>
      </c>
      <c r="E44" s="146">
        <v>28</v>
      </c>
      <c r="F44" s="146">
        <v>32</v>
      </c>
      <c r="G44" s="146">
        <v>353</v>
      </c>
      <c r="H44" s="146">
        <v>110</v>
      </c>
      <c r="I44" s="146">
        <v>68</v>
      </c>
      <c r="J44" s="146">
        <v>87</v>
      </c>
      <c r="K44" s="146">
        <v>58</v>
      </c>
      <c r="L44" s="146">
        <v>18</v>
      </c>
      <c r="M44" s="146">
        <v>40</v>
      </c>
      <c r="N44" s="146">
        <v>105</v>
      </c>
      <c r="O44" s="146">
        <v>49</v>
      </c>
      <c r="P44" s="146">
        <v>68</v>
      </c>
      <c r="Q44" s="146">
        <v>82</v>
      </c>
      <c r="R44" s="146">
        <v>61</v>
      </c>
      <c r="S44" s="146"/>
      <c r="T44" s="146">
        <v>1</v>
      </c>
      <c r="U44" s="146">
        <v>47</v>
      </c>
      <c r="V44" s="146"/>
      <c r="W44" s="146"/>
      <c r="X44" s="146">
        <v>1</v>
      </c>
      <c r="Y44" s="146">
        <v>22</v>
      </c>
    </row>
    <row r="45" spans="1:25">
      <c r="A45" s="133">
        <v>1136</v>
      </c>
      <c r="B45" s="137" t="s">
        <v>939</v>
      </c>
      <c r="C45" s="146">
        <f t="shared" si="2"/>
        <v>1352</v>
      </c>
      <c r="D45" s="146"/>
      <c r="E45" s="146">
        <v>38</v>
      </c>
      <c r="F45" s="146">
        <v>48</v>
      </c>
      <c r="G45" s="146">
        <v>492</v>
      </c>
      <c r="H45" s="146">
        <v>56</v>
      </c>
      <c r="I45" s="146">
        <v>93</v>
      </c>
      <c r="J45" s="146">
        <v>51</v>
      </c>
      <c r="K45" s="146">
        <v>11</v>
      </c>
      <c r="L45" s="146">
        <v>80</v>
      </c>
      <c r="M45" s="146">
        <v>7</v>
      </c>
      <c r="N45" s="146">
        <v>282</v>
      </c>
      <c r="O45" s="146"/>
      <c r="P45" s="146"/>
      <c r="Q45" s="146">
        <v>20</v>
      </c>
      <c r="R45" s="146">
        <v>129</v>
      </c>
      <c r="S45" s="146">
        <v>14</v>
      </c>
      <c r="T45" s="146">
        <v>5</v>
      </c>
      <c r="U45" s="146">
        <v>5</v>
      </c>
      <c r="V45" s="146">
        <v>21</v>
      </c>
      <c r="W45" s="146"/>
      <c r="X45" s="146"/>
      <c r="Y45" s="146">
        <v>15</v>
      </c>
    </row>
    <row r="46" spans="1:25">
      <c r="A46" s="133" t="s">
        <v>940</v>
      </c>
      <c r="B46" s="137" t="s">
        <v>941</v>
      </c>
      <c r="C46" s="146">
        <f t="shared" si="2"/>
        <v>0</v>
      </c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</row>
    <row r="47" spans="1:25">
      <c r="A47" s="133" t="s">
        <v>942</v>
      </c>
      <c r="B47" s="137" t="s">
        <v>943</v>
      </c>
      <c r="C47" s="146">
        <f t="shared" si="2"/>
        <v>2613</v>
      </c>
      <c r="D47" s="146"/>
      <c r="E47" s="146">
        <v>5</v>
      </c>
      <c r="F47" s="146">
        <v>43</v>
      </c>
      <c r="G47" s="148">
        <v>1047</v>
      </c>
      <c r="H47" s="146">
        <v>90</v>
      </c>
      <c r="I47" s="146"/>
      <c r="J47" s="146">
        <v>415</v>
      </c>
      <c r="K47" s="146">
        <v>392</v>
      </c>
      <c r="L47" s="146">
        <v>7</v>
      </c>
      <c r="M47" s="146">
        <v>134</v>
      </c>
      <c r="N47" s="146">
        <v>31</v>
      </c>
      <c r="O47" s="146">
        <v>36</v>
      </c>
      <c r="P47" s="146">
        <v>197</v>
      </c>
      <c r="Q47" s="146">
        <v>138</v>
      </c>
      <c r="R47" s="146">
        <v>30</v>
      </c>
      <c r="S47" s="146">
        <v>1</v>
      </c>
      <c r="T47" s="146"/>
      <c r="U47" s="146">
        <v>21</v>
      </c>
      <c r="V47" s="146"/>
      <c r="W47" s="146"/>
      <c r="X47" s="146">
        <v>26</v>
      </c>
      <c r="Y47" s="146">
        <v>19</v>
      </c>
    </row>
    <row r="48" spans="1:25">
      <c r="A48" s="133">
        <v>1137</v>
      </c>
      <c r="B48" s="137" t="s">
        <v>944</v>
      </c>
      <c r="C48" s="146">
        <f t="shared" si="2"/>
        <v>381278</v>
      </c>
      <c r="D48" s="146">
        <v>440</v>
      </c>
      <c r="E48" s="148">
        <v>19019</v>
      </c>
      <c r="F48" s="148">
        <v>17402</v>
      </c>
      <c r="G48" s="148">
        <v>100220</v>
      </c>
      <c r="H48" s="148">
        <v>16365</v>
      </c>
      <c r="I48" s="148">
        <v>18994</v>
      </c>
      <c r="J48" s="148">
        <v>26929</v>
      </c>
      <c r="K48" s="148">
        <v>11914</v>
      </c>
      <c r="L48" s="148">
        <v>15922</v>
      </c>
      <c r="M48" s="148">
        <v>17745</v>
      </c>
      <c r="N48" s="148">
        <v>35681</v>
      </c>
      <c r="O48" s="148">
        <v>19921</v>
      </c>
      <c r="P48" s="148">
        <v>42513</v>
      </c>
      <c r="Q48" s="148">
        <v>24550</v>
      </c>
      <c r="R48" s="148">
        <v>4201</v>
      </c>
      <c r="S48" s="146">
        <v>403</v>
      </c>
      <c r="T48" s="146">
        <v>855</v>
      </c>
      <c r="U48" s="148">
        <v>7725</v>
      </c>
      <c r="V48" s="146">
        <v>118</v>
      </c>
      <c r="W48" s="146">
        <v>88</v>
      </c>
      <c r="X48" s="146">
        <v>273</v>
      </c>
      <c r="Y48" s="148">
        <v>4313</v>
      </c>
    </row>
    <row r="49" spans="1:25">
      <c r="A49" s="133" t="s">
        <v>945</v>
      </c>
      <c r="B49" s="137" t="s">
        <v>946</v>
      </c>
      <c r="C49" s="146">
        <f t="shared" si="2"/>
        <v>0</v>
      </c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</row>
    <row r="50" spans="1:25">
      <c r="A50" s="133" t="s">
        <v>947</v>
      </c>
      <c r="B50" s="137" t="s">
        <v>948</v>
      </c>
      <c r="C50" s="146">
        <f t="shared" ref="C50:C69" si="3">SUM(D50:X50)</f>
        <v>112</v>
      </c>
      <c r="D50" s="146"/>
      <c r="E50" s="146">
        <v>5</v>
      </c>
      <c r="F50" s="146"/>
      <c r="G50" s="146"/>
      <c r="H50" s="146">
        <v>2</v>
      </c>
      <c r="I50" s="146">
        <v>50</v>
      </c>
      <c r="J50" s="146"/>
      <c r="K50" s="146"/>
      <c r="L50" s="146">
        <v>12</v>
      </c>
      <c r="M50" s="146">
        <v>12</v>
      </c>
      <c r="N50" s="146">
        <v>22</v>
      </c>
      <c r="O50" s="146">
        <v>2</v>
      </c>
      <c r="P50" s="146"/>
      <c r="Q50" s="146"/>
      <c r="R50" s="146">
        <v>7</v>
      </c>
      <c r="S50" s="146"/>
      <c r="T50" s="146"/>
      <c r="U50" s="146"/>
      <c r="V50" s="146"/>
      <c r="W50" s="146"/>
      <c r="X50" s="146"/>
      <c r="Y50" s="146"/>
    </row>
    <row r="51" spans="1:25">
      <c r="A51" s="133" t="s">
        <v>949</v>
      </c>
      <c r="B51" s="137" t="s">
        <v>950</v>
      </c>
      <c r="C51" s="146">
        <f t="shared" si="3"/>
        <v>244</v>
      </c>
      <c r="D51" s="146"/>
      <c r="E51" s="146">
        <v>4</v>
      </c>
      <c r="F51" s="146"/>
      <c r="G51" s="146">
        <v>92</v>
      </c>
      <c r="H51" s="146">
        <v>13</v>
      </c>
      <c r="I51" s="146"/>
      <c r="J51" s="146">
        <v>82</v>
      </c>
      <c r="K51" s="146"/>
      <c r="L51" s="146"/>
      <c r="M51" s="146">
        <v>30</v>
      </c>
      <c r="N51" s="146">
        <v>18</v>
      </c>
      <c r="O51" s="146"/>
      <c r="P51" s="146"/>
      <c r="Q51" s="146">
        <v>2</v>
      </c>
      <c r="R51" s="146"/>
      <c r="S51" s="146"/>
      <c r="T51" s="146"/>
      <c r="U51" s="146">
        <v>3</v>
      </c>
      <c r="V51" s="146"/>
      <c r="W51" s="146"/>
      <c r="X51" s="146"/>
      <c r="Y51" s="146"/>
    </row>
    <row r="52" spans="1:25">
      <c r="A52" s="133" t="s">
        <v>951</v>
      </c>
      <c r="B52" s="137" t="s">
        <v>952</v>
      </c>
      <c r="C52" s="146">
        <f t="shared" si="3"/>
        <v>40</v>
      </c>
      <c r="D52" s="146"/>
      <c r="E52" s="146"/>
      <c r="F52" s="146"/>
      <c r="G52" s="146"/>
      <c r="H52" s="146"/>
      <c r="I52" s="146"/>
      <c r="J52" s="146">
        <v>28</v>
      </c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>
        <v>12</v>
      </c>
      <c r="V52" s="146"/>
      <c r="W52" s="146"/>
      <c r="X52" s="146"/>
      <c r="Y52" s="146"/>
    </row>
    <row r="53" spans="1:25">
      <c r="A53" s="133" t="s">
        <v>953</v>
      </c>
      <c r="B53" s="137" t="s">
        <v>954</v>
      </c>
      <c r="C53" s="146">
        <f t="shared" si="3"/>
        <v>2850</v>
      </c>
      <c r="D53" s="146">
        <v>1</v>
      </c>
      <c r="E53" s="146">
        <v>123</v>
      </c>
      <c r="F53" s="146">
        <v>112</v>
      </c>
      <c r="G53" s="146">
        <v>729</v>
      </c>
      <c r="H53" s="146">
        <v>165</v>
      </c>
      <c r="I53" s="146">
        <v>172</v>
      </c>
      <c r="J53" s="146">
        <v>294</v>
      </c>
      <c r="K53" s="146">
        <v>84</v>
      </c>
      <c r="L53" s="146">
        <v>81</v>
      </c>
      <c r="M53" s="146">
        <v>181</v>
      </c>
      <c r="N53" s="146">
        <v>253</v>
      </c>
      <c r="O53" s="146">
        <v>133</v>
      </c>
      <c r="P53" s="146">
        <v>135</v>
      </c>
      <c r="Q53" s="146">
        <v>146</v>
      </c>
      <c r="R53" s="146">
        <v>41</v>
      </c>
      <c r="S53" s="146">
        <v>8</v>
      </c>
      <c r="T53" s="146">
        <v>8</v>
      </c>
      <c r="U53" s="146">
        <v>179</v>
      </c>
      <c r="V53" s="146"/>
      <c r="W53" s="146"/>
      <c r="X53" s="146">
        <v>5</v>
      </c>
      <c r="Y53" s="146">
        <v>19</v>
      </c>
    </row>
    <row r="54" spans="1:25">
      <c r="A54" s="133" t="s">
        <v>955</v>
      </c>
      <c r="B54" s="137" t="s">
        <v>956</v>
      </c>
      <c r="C54" s="146">
        <f t="shared" si="3"/>
        <v>14489</v>
      </c>
      <c r="D54" s="146">
        <v>27</v>
      </c>
      <c r="E54" s="146">
        <v>385</v>
      </c>
      <c r="F54" s="146">
        <v>793</v>
      </c>
      <c r="G54" s="148">
        <v>4912</v>
      </c>
      <c r="H54" s="146">
        <v>478</v>
      </c>
      <c r="I54" s="146">
        <v>551</v>
      </c>
      <c r="J54" s="148">
        <v>1388</v>
      </c>
      <c r="K54" s="146">
        <v>343</v>
      </c>
      <c r="L54" s="146">
        <v>436</v>
      </c>
      <c r="M54" s="146">
        <v>702</v>
      </c>
      <c r="N54" s="148">
        <v>1275</v>
      </c>
      <c r="O54" s="146">
        <v>478</v>
      </c>
      <c r="P54" s="148">
        <v>1695</v>
      </c>
      <c r="Q54" s="146">
        <v>506</v>
      </c>
      <c r="R54" s="146">
        <v>59</v>
      </c>
      <c r="S54" s="146">
        <v>20</v>
      </c>
      <c r="T54" s="146">
        <v>100</v>
      </c>
      <c r="U54" s="146">
        <v>337</v>
      </c>
      <c r="V54" s="146"/>
      <c r="W54" s="146"/>
      <c r="X54" s="146">
        <v>4</v>
      </c>
      <c r="Y54" s="146">
        <v>128</v>
      </c>
    </row>
    <row r="55" spans="1:25">
      <c r="A55" s="133" t="s">
        <v>957</v>
      </c>
      <c r="B55" s="137" t="s">
        <v>958</v>
      </c>
      <c r="C55" s="146">
        <f t="shared" si="3"/>
        <v>7054</v>
      </c>
      <c r="D55" s="146">
        <v>22</v>
      </c>
      <c r="E55" s="146">
        <v>415</v>
      </c>
      <c r="F55" s="146">
        <v>200</v>
      </c>
      <c r="G55" s="148">
        <v>2565</v>
      </c>
      <c r="H55" s="146">
        <v>366</v>
      </c>
      <c r="I55" s="146">
        <v>234</v>
      </c>
      <c r="J55" s="146">
        <v>397</v>
      </c>
      <c r="K55" s="146">
        <v>283</v>
      </c>
      <c r="L55" s="146">
        <v>141</v>
      </c>
      <c r="M55" s="146">
        <v>294</v>
      </c>
      <c r="N55" s="146"/>
      <c r="O55" s="146">
        <v>252</v>
      </c>
      <c r="P55" s="146">
        <v>885</v>
      </c>
      <c r="Q55" s="146">
        <v>509</v>
      </c>
      <c r="R55" s="146">
        <v>101</v>
      </c>
      <c r="S55" s="146"/>
      <c r="T55" s="146">
        <v>11</v>
      </c>
      <c r="U55" s="146">
        <v>369</v>
      </c>
      <c r="V55" s="146">
        <v>1</v>
      </c>
      <c r="W55" s="146">
        <v>1</v>
      </c>
      <c r="X55" s="146">
        <v>8</v>
      </c>
      <c r="Y55" s="146">
        <v>45</v>
      </c>
    </row>
    <row r="56" spans="1:25">
      <c r="A56" s="133" t="s">
        <v>959</v>
      </c>
      <c r="B56" s="137" t="s">
        <v>960</v>
      </c>
      <c r="C56" s="146">
        <f t="shared" si="3"/>
        <v>167</v>
      </c>
      <c r="D56" s="146"/>
      <c r="E56" s="146">
        <v>30</v>
      </c>
      <c r="F56" s="146">
        <v>2</v>
      </c>
      <c r="G56" s="146"/>
      <c r="H56" s="146"/>
      <c r="I56" s="146"/>
      <c r="J56" s="146">
        <v>53</v>
      </c>
      <c r="K56" s="146">
        <v>22</v>
      </c>
      <c r="L56" s="146"/>
      <c r="M56" s="146">
        <v>34</v>
      </c>
      <c r="N56" s="146"/>
      <c r="O56" s="146">
        <v>25</v>
      </c>
      <c r="P56" s="146"/>
      <c r="Q56" s="146"/>
      <c r="R56" s="146"/>
      <c r="S56" s="146"/>
      <c r="T56" s="146">
        <v>1</v>
      </c>
      <c r="U56" s="146"/>
      <c r="V56" s="146"/>
      <c r="W56" s="146"/>
      <c r="X56" s="146"/>
      <c r="Y56" s="146">
        <v>4</v>
      </c>
    </row>
    <row r="57" spans="1:25">
      <c r="A57" s="133" t="s">
        <v>961</v>
      </c>
      <c r="B57" s="137" t="s">
        <v>962</v>
      </c>
      <c r="C57" s="146">
        <f t="shared" si="3"/>
        <v>103</v>
      </c>
      <c r="D57" s="146">
        <v>1</v>
      </c>
      <c r="E57" s="146">
        <v>10</v>
      </c>
      <c r="F57" s="146"/>
      <c r="G57" s="146">
        <v>20</v>
      </c>
      <c r="H57" s="146"/>
      <c r="I57" s="146"/>
      <c r="J57" s="146">
        <v>5</v>
      </c>
      <c r="K57" s="146">
        <v>4</v>
      </c>
      <c r="L57" s="146"/>
      <c r="M57" s="146">
        <v>8</v>
      </c>
      <c r="N57" s="146"/>
      <c r="O57" s="146">
        <v>10</v>
      </c>
      <c r="P57" s="146">
        <v>22</v>
      </c>
      <c r="Q57" s="146">
        <v>12</v>
      </c>
      <c r="R57" s="146">
        <v>4</v>
      </c>
      <c r="S57" s="146"/>
      <c r="T57" s="146"/>
      <c r="U57" s="146">
        <v>7</v>
      </c>
      <c r="V57" s="146"/>
      <c r="W57" s="146"/>
      <c r="X57" s="146"/>
      <c r="Y57" s="146">
        <v>6</v>
      </c>
    </row>
    <row r="58" spans="1:25">
      <c r="A58" s="133" t="s">
        <v>963</v>
      </c>
      <c r="B58" s="137" t="s">
        <v>964</v>
      </c>
      <c r="C58" s="146">
        <f t="shared" si="3"/>
        <v>2624</v>
      </c>
      <c r="D58" s="146">
        <v>31</v>
      </c>
      <c r="E58" s="146">
        <v>13</v>
      </c>
      <c r="F58" s="146">
        <v>72</v>
      </c>
      <c r="G58" s="146">
        <v>700</v>
      </c>
      <c r="H58" s="146">
        <v>166</v>
      </c>
      <c r="I58" s="146">
        <v>39</v>
      </c>
      <c r="J58" s="146">
        <v>72</v>
      </c>
      <c r="K58" s="146">
        <v>56</v>
      </c>
      <c r="L58" s="146">
        <v>44</v>
      </c>
      <c r="M58" s="146">
        <v>50</v>
      </c>
      <c r="N58" s="148">
        <v>1131</v>
      </c>
      <c r="O58" s="146">
        <v>34</v>
      </c>
      <c r="P58" s="146">
        <v>120</v>
      </c>
      <c r="Q58" s="146">
        <v>43</v>
      </c>
      <c r="R58" s="146">
        <v>4</v>
      </c>
      <c r="S58" s="146">
        <v>35</v>
      </c>
      <c r="T58" s="146"/>
      <c r="U58" s="146">
        <v>14</v>
      </c>
      <c r="V58" s="146"/>
      <c r="W58" s="146"/>
      <c r="X58" s="146"/>
      <c r="Y58" s="146">
        <v>9</v>
      </c>
    </row>
    <row r="59" spans="1:25">
      <c r="A59" s="133" t="s">
        <v>965</v>
      </c>
      <c r="B59" s="137" t="s">
        <v>966</v>
      </c>
      <c r="C59" s="146">
        <f t="shared" si="3"/>
        <v>0</v>
      </c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</row>
    <row r="60" spans="1:25">
      <c r="A60" s="133" t="s">
        <v>967</v>
      </c>
      <c r="B60" s="137" t="s">
        <v>968</v>
      </c>
      <c r="C60" s="146">
        <f t="shared" si="3"/>
        <v>1883</v>
      </c>
      <c r="D60" s="146"/>
      <c r="E60" s="146">
        <v>68</v>
      </c>
      <c r="F60" s="146">
        <v>35</v>
      </c>
      <c r="G60" s="146">
        <v>736</v>
      </c>
      <c r="H60" s="146">
        <v>31</v>
      </c>
      <c r="I60" s="146">
        <v>34</v>
      </c>
      <c r="J60" s="146">
        <v>31</v>
      </c>
      <c r="K60" s="146"/>
      <c r="L60" s="146"/>
      <c r="M60" s="146">
        <v>3</v>
      </c>
      <c r="N60" s="146">
        <v>311</v>
      </c>
      <c r="O60" s="146">
        <v>65</v>
      </c>
      <c r="P60" s="146">
        <v>372</v>
      </c>
      <c r="Q60" s="146">
        <v>188</v>
      </c>
      <c r="R60" s="146"/>
      <c r="S60" s="146"/>
      <c r="T60" s="146"/>
      <c r="U60" s="146">
        <v>9</v>
      </c>
      <c r="V60" s="146"/>
      <c r="W60" s="146"/>
      <c r="X60" s="146"/>
      <c r="Y60" s="146">
        <v>20</v>
      </c>
    </row>
    <row r="61" spans="1:25">
      <c r="A61" s="133" t="s">
        <v>969</v>
      </c>
      <c r="B61" s="137" t="s">
        <v>970</v>
      </c>
      <c r="C61" s="146">
        <f t="shared" si="3"/>
        <v>0</v>
      </c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</row>
    <row r="62" spans="1:25">
      <c r="A62" s="133" t="s">
        <v>971</v>
      </c>
      <c r="B62" s="137" t="s">
        <v>972</v>
      </c>
      <c r="C62" s="146">
        <f t="shared" si="3"/>
        <v>0</v>
      </c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</row>
    <row r="63" spans="1:25">
      <c r="A63" s="133" t="s">
        <v>973</v>
      </c>
      <c r="B63" s="137" t="s">
        <v>974</v>
      </c>
      <c r="C63" s="146">
        <f t="shared" si="3"/>
        <v>0</v>
      </c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</row>
    <row r="64" spans="1:25">
      <c r="A64" s="133" t="s">
        <v>975</v>
      </c>
      <c r="B64" s="137" t="s">
        <v>976</v>
      </c>
      <c r="C64" s="146">
        <f t="shared" si="3"/>
        <v>0</v>
      </c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</row>
    <row r="65" spans="1:25">
      <c r="A65" s="133" t="s">
        <v>977</v>
      </c>
      <c r="B65" s="137" t="s">
        <v>978</v>
      </c>
      <c r="C65" s="146">
        <f t="shared" si="3"/>
        <v>0</v>
      </c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</row>
    <row r="66" spans="1:25">
      <c r="A66" s="133" t="s">
        <v>979</v>
      </c>
      <c r="B66" s="137" t="s">
        <v>980</v>
      </c>
      <c r="C66" s="146">
        <f t="shared" si="3"/>
        <v>0</v>
      </c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</row>
    <row r="67" spans="1:25">
      <c r="A67" s="133" t="s">
        <v>981</v>
      </c>
      <c r="B67" s="149" t="s">
        <v>982</v>
      </c>
      <c r="C67" s="146">
        <f t="shared" si="3"/>
        <v>203237</v>
      </c>
      <c r="D67" s="146">
        <v>124</v>
      </c>
      <c r="E67" s="148">
        <v>8253</v>
      </c>
      <c r="F67" s="148">
        <v>8803</v>
      </c>
      <c r="G67" s="148">
        <v>48671</v>
      </c>
      <c r="H67" s="148">
        <v>9398</v>
      </c>
      <c r="I67" s="148">
        <v>10539</v>
      </c>
      <c r="J67" s="148">
        <v>14899</v>
      </c>
      <c r="K67" s="148">
        <v>6877</v>
      </c>
      <c r="L67" s="148">
        <v>7912</v>
      </c>
      <c r="M67" s="148">
        <v>10405</v>
      </c>
      <c r="N67" s="148">
        <v>20510</v>
      </c>
      <c r="O67" s="148">
        <v>12442</v>
      </c>
      <c r="P67" s="148">
        <v>24719</v>
      </c>
      <c r="Q67" s="148">
        <v>13036</v>
      </c>
      <c r="R67" s="148">
        <v>2126</v>
      </c>
      <c r="S67" s="146">
        <v>185</v>
      </c>
      <c r="T67" s="146">
        <v>502</v>
      </c>
      <c r="U67" s="148">
        <v>3757</v>
      </c>
      <c r="V67" s="146">
        <v>17</v>
      </c>
      <c r="W67" s="146">
        <v>8</v>
      </c>
      <c r="X67" s="146">
        <v>54</v>
      </c>
      <c r="Y67" s="148">
        <v>2789</v>
      </c>
    </row>
    <row r="68" spans="1:25">
      <c r="A68" s="133" t="s">
        <v>983</v>
      </c>
      <c r="B68" s="137" t="s">
        <v>984</v>
      </c>
      <c r="C68" s="146">
        <f t="shared" si="3"/>
        <v>94754</v>
      </c>
      <c r="D68" s="146">
        <v>34</v>
      </c>
      <c r="E68" s="148">
        <v>3216</v>
      </c>
      <c r="F68" s="148">
        <v>4009</v>
      </c>
      <c r="G68" s="148">
        <v>22365</v>
      </c>
      <c r="H68" s="148">
        <v>4394</v>
      </c>
      <c r="I68" s="148">
        <v>4253</v>
      </c>
      <c r="J68" s="148">
        <v>7638</v>
      </c>
      <c r="K68" s="148">
        <v>2914</v>
      </c>
      <c r="L68" s="148">
        <v>3727</v>
      </c>
      <c r="M68" s="148">
        <v>5623</v>
      </c>
      <c r="N68" s="148">
        <v>10209</v>
      </c>
      <c r="O68" s="148">
        <v>4647</v>
      </c>
      <c r="P68" s="148">
        <v>12534</v>
      </c>
      <c r="Q68" s="148">
        <v>6209</v>
      </c>
      <c r="R68" s="148">
        <v>1135</v>
      </c>
      <c r="S68" s="146">
        <v>78</v>
      </c>
      <c r="T68" s="146">
        <v>129</v>
      </c>
      <c r="U68" s="148">
        <v>1595</v>
      </c>
      <c r="V68" s="146"/>
      <c r="W68" s="146"/>
      <c r="X68" s="146">
        <v>45</v>
      </c>
      <c r="Y68" s="146">
        <v>540</v>
      </c>
    </row>
    <row r="69" spans="1:25">
      <c r="A69" s="133" t="s">
        <v>985</v>
      </c>
      <c r="B69" s="137" t="s">
        <v>986</v>
      </c>
      <c r="C69" s="146">
        <f t="shared" si="3"/>
        <v>92164</v>
      </c>
      <c r="D69" s="146">
        <v>34</v>
      </c>
      <c r="E69" s="148">
        <v>2975</v>
      </c>
      <c r="F69" s="148">
        <v>4009</v>
      </c>
      <c r="G69" s="148">
        <v>22531</v>
      </c>
      <c r="H69" s="148">
        <v>4065</v>
      </c>
      <c r="I69" s="148">
        <v>4190</v>
      </c>
      <c r="J69" s="148">
        <v>7590</v>
      </c>
      <c r="K69" s="148">
        <v>2563</v>
      </c>
      <c r="L69" s="148">
        <v>3432</v>
      </c>
      <c r="M69" s="148">
        <v>5378</v>
      </c>
      <c r="N69" s="148">
        <v>10209</v>
      </c>
      <c r="O69" s="148">
        <v>4581</v>
      </c>
      <c r="P69" s="148">
        <v>11728</v>
      </c>
      <c r="Q69" s="148">
        <v>6070</v>
      </c>
      <c r="R69" s="148">
        <v>1036</v>
      </c>
      <c r="S69" s="146">
        <v>75</v>
      </c>
      <c r="T69" s="146">
        <v>129</v>
      </c>
      <c r="U69" s="148">
        <v>1524</v>
      </c>
      <c r="V69" s="146"/>
      <c r="W69" s="146"/>
      <c r="X69" s="146">
        <v>45</v>
      </c>
      <c r="Y69" s="146">
        <v>538</v>
      </c>
    </row>
    <row r="70" spans="1:25">
      <c r="A70" s="133" t="s">
        <v>987</v>
      </c>
      <c r="B70" s="137" t="s">
        <v>988</v>
      </c>
      <c r="C70" s="146">
        <f t="shared" ref="C70:C116" si="4">SUM(D70:X70)</f>
        <v>2589</v>
      </c>
      <c r="D70" s="146"/>
      <c r="E70" s="146">
        <v>241</v>
      </c>
      <c r="F70" s="146"/>
      <c r="G70" s="146">
        <v>-166</v>
      </c>
      <c r="H70" s="146">
        <v>329</v>
      </c>
      <c r="I70" s="146">
        <v>63</v>
      </c>
      <c r="J70" s="146">
        <v>47</v>
      </c>
      <c r="K70" s="146">
        <v>351</v>
      </c>
      <c r="L70" s="146">
        <v>295</v>
      </c>
      <c r="M70" s="146">
        <v>245</v>
      </c>
      <c r="N70" s="146"/>
      <c r="O70" s="146">
        <v>66</v>
      </c>
      <c r="P70" s="146">
        <v>806</v>
      </c>
      <c r="Q70" s="146">
        <v>139</v>
      </c>
      <c r="R70" s="146">
        <v>98</v>
      </c>
      <c r="S70" s="146">
        <v>4</v>
      </c>
      <c r="T70" s="146"/>
      <c r="U70" s="146">
        <v>71</v>
      </c>
      <c r="V70" s="146"/>
      <c r="W70" s="146"/>
      <c r="X70" s="146"/>
      <c r="Y70" s="146">
        <v>1</v>
      </c>
    </row>
    <row r="71" spans="1:25">
      <c r="A71" s="133" t="s">
        <v>989</v>
      </c>
      <c r="B71" s="137" t="s">
        <v>990</v>
      </c>
      <c r="C71" s="146">
        <f t="shared" si="4"/>
        <v>75813</v>
      </c>
      <c r="D71" s="146">
        <v>90</v>
      </c>
      <c r="E71" s="148">
        <v>2888</v>
      </c>
      <c r="F71" s="148">
        <v>3458</v>
      </c>
      <c r="G71" s="148">
        <v>19704</v>
      </c>
      <c r="H71" s="148">
        <v>3091</v>
      </c>
      <c r="I71" s="148">
        <v>4166</v>
      </c>
      <c r="J71" s="148">
        <v>3637</v>
      </c>
      <c r="K71" s="148">
        <v>1591</v>
      </c>
      <c r="L71" s="148">
        <v>2491</v>
      </c>
      <c r="M71" s="148">
        <v>3623</v>
      </c>
      <c r="N71" s="148">
        <v>7740</v>
      </c>
      <c r="O71" s="148">
        <v>5063</v>
      </c>
      <c r="P71" s="148">
        <v>9285</v>
      </c>
      <c r="Q71" s="148">
        <v>5492</v>
      </c>
      <c r="R71" s="146">
        <v>859</v>
      </c>
      <c r="S71" s="146">
        <v>107</v>
      </c>
      <c r="T71" s="146">
        <v>373</v>
      </c>
      <c r="U71" s="148">
        <v>2137</v>
      </c>
      <c r="V71" s="146">
        <v>9</v>
      </c>
      <c r="W71" s="146">
        <v>2</v>
      </c>
      <c r="X71" s="146">
        <v>7</v>
      </c>
      <c r="Y71" s="148">
        <v>1930</v>
      </c>
    </row>
    <row r="72" spans="1:25">
      <c r="A72" s="133" t="s">
        <v>991</v>
      </c>
      <c r="B72" s="137" t="s">
        <v>992</v>
      </c>
      <c r="C72" s="146">
        <f t="shared" si="4"/>
        <v>28</v>
      </c>
      <c r="D72" s="146"/>
      <c r="E72" s="146"/>
      <c r="F72" s="146">
        <v>1</v>
      </c>
      <c r="G72" s="146">
        <v>27</v>
      </c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</row>
    <row r="73" spans="1:25">
      <c r="A73" s="133" t="s">
        <v>993</v>
      </c>
      <c r="B73" s="137" t="s">
        <v>994</v>
      </c>
      <c r="C73" s="146">
        <f t="shared" si="4"/>
        <v>32369</v>
      </c>
      <c r="D73" s="146"/>
      <c r="E73" s="148">
        <v>2142</v>
      </c>
      <c r="F73" s="148">
        <v>1298</v>
      </c>
      <c r="G73" s="148">
        <v>6479</v>
      </c>
      <c r="H73" s="148">
        <v>1913</v>
      </c>
      <c r="I73" s="148">
        <v>2106</v>
      </c>
      <c r="J73" s="148">
        <v>3618</v>
      </c>
      <c r="K73" s="148">
        <v>2306</v>
      </c>
      <c r="L73" s="148">
        <v>1670</v>
      </c>
      <c r="M73" s="148">
        <v>1159</v>
      </c>
      <c r="N73" s="148">
        <v>2553</v>
      </c>
      <c r="O73" s="148">
        <v>2726</v>
      </c>
      <c r="P73" s="148">
        <v>2898</v>
      </c>
      <c r="Q73" s="148">
        <v>1333</v>
      </c>
      <c r="R73" s="146">
        <v>131</v>
      </c>
      <c r="S73" s="146"/>
      <c r="T73" s="146"/>
      <c r="U73" s="146">
        <v>22</v>
      </c>
      <c r="V73" s="146">
        <v>8</v>
      </c>
      <c r="W73" s="146">
        <v>6</v>
      </c>
      <c r="X73" s="146">
        <v>1</v>
      </c>
      <c r="Y73" s="146">
        <v>319</v>
      </c>
    </row>
    <row r="74" spans="1:25">
      <c r="A74" s="133" t="s">
        <v>995</v>
      </c>
      <c r="B74" s="137" t="s">
        <v>996</v>
      </c>
      <c r="C74" s="146">
        <f t="shared" si="4"/>
        <v>271</v>
      </c>
      <c r="D74" s="146"/>
      <c r="E74" s="146">
        <v>7</v>
      </c>
      <c r="F74" s="146">
        <v>36</v>
      </c>
      <c r="G74" s="146">
        <v>97</v>
      </c>
      <c r="H74" s="146"/>
      <c r="I74" s="146">
        <v>13</v>
      </c>
      <c r="J74" s="146">
        <v>7</v>
      </c>
      <c r="K74" s="146">
        <v>66</v>
      </c>
      <c r="L74" s="146">
        <v>24</v>
      </c>
      <c r="M74" s="146"/>
      <c r="N74" s="146">
        <v>8</v>
      </c>
      <c r="O74" s="146">
        <v>5</v>
      </c>
      <c r="P74" s="146">
        <v>2</v>
      </c>
      <c r="Q74" s="146">
        <v>2</v>
      </c>
      <c r="R74" s="146">
        <v>1</v>
      </c>
      <c r="S74" s="146"/>
      <c r="T74" s="146"/>
      <c r="U74" s="146">
        <v>3</v>
      </c>
      <c r="V74" s="146"/>
      <c r="W74" s="146"/>
      <c r="X74" s="146"/>
      <c r="Y74" s="146"/>
    </row>
    <row r="75" spans="1:25">
      <c r="A75" s="133" t="s">
        <v>997</v>
      </c>
      <c r="B75" s="137" t="s">
        <v>998</v>
      </c>
      <c r="C75" s="146">
        <f t="shared" si="4"/>
        <v>0</v>
      </c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</row>
    <row r="76" spans="1:25">
      <c r="A76" s="133" t="s">
        <v>999</v>
      </c>
      <c r="B76" s="137" t="s">
        <v>1000</v>
      </c>
      <c r="C76" s="146">
        <f t="shared" si="4"/>
        <v>0</v>
      </c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</row>
    <row r="77" spans="1:25">
      <c r="A77" s="133" t="s">
        <v>1001</v>
      </c>
      <c r="B77" s="137" t="s">
        <v>1002</v>
      </c>
      <c r="C77" s="146">
        <f t="shared" si="4"/>
        <v>0</v>
      </c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</row>
    <row r="78" spans="1:25">
      <c r="A78" s="133" t="s">
        <v>1003</v>
      </c>
      <c r="B78" s="137" t="s">
        <v>1004</v>
      </c>
      <c r="C78" s="146">
        <f t="shared" si="4"/>
        <v>3965</v>
      </c>
      <c r="D78" s="146"/>
      <c r="E78" s="146">
        <v>84</v>
      </c>
      <c r="F78" s="146">
        <v>188</v>
      </c>
      <c r="G78" s="148">
        <v>1510</v>
      </c>
      <c r="H78" s="146"/>
      <c r="I78" s="146">
        <v>257</v>
      </c>
      <c r="J78" s="146">
        <v>290</v>
      </c>
      <c r="K78" s="146">
        <v>80</v>
      </c>
      <c r="L78" s="146">
        <v>170</v>
      </c>
      <c r="M78" s="146">
        <v>233</v>
      </c>
      <c r="N78" s="146"/>
      <c r="O78" s="146">
        <v>312</v>
      </c>
      <c r="P78" s="146">
        <v>433</v>
      </c>
      <c r="Q78" s="146">
        <v>370</v>
      </c>
      <c r="R78" s="146"/>
      <c r="S78" s="146"/>
      <c r="T78" s="146"/>
      <c r="U78" s="146">
        <v>38</v>
      </c>
      <c r="V78" s="146"/>
      <c r="W78" s="146"/>
      <c r="X78" s="146"/>
      <c r="Y78" s="146">
        <v>24</v>
      </c>
    </row>
    <row r="79" spans="1:25">
      <c r="A79" s="133" t="s">
        <v>1005</v>
      </c>
      <c r="B79" s="137" t="s">
        <v>1006</v>
      </c>
      <c r="C79" s="146">
        <f t="shared" si="4"/>
        <v>9</v>
      </c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>
        <v>9</v>
      </c>
      <c r="R79" s="146"/>
      <c r="S79" s="146"/>
      <c r="T79" s="146"/>
      <c r="U79" s="146"/>
      <c r="V79" s="146"/>
      <c r="W79" s="146"/>
      <c r="X79" s="146"/>
      <c r="Y79" s="146"/>
    </row>
    <row r="80" spans="1:25">
      <c r="A80" s="133" t="s">
        <v>1007</v>
      </c>
      <c r="B80" s="137" t="s">
        <v>1008</v>
      </c>
      <c r="C80" s="146">
        <f t="shared" si="4"/>
        <v>1471</v>
      </c>
      <c r="D80" s="146"/>
      <c r="E80" s="146"/>
      <c r="F80" s="146"/>
      <c r="G80" s="146">
        <v>995</v>
      </c>
      <c r="H80" s="146">
        <v>8</v>
      </c>
      <c r="I80" s="146">
        <v>1</v>
      </c>
      <c r="J80" s="146">
        <v>111</v>
      </c>
      <c r="K80" s="146">
        <v>4</v>
      </c>
      <c r="L80" s="146"/>
      <c r="M80" s="146"/>
      <c r="N80" s="146">
        <v>25</v>
      </c>
      <c r="O80" s="146">
        <v>16</v>
      </c>
      <c r="P80" s="146">
        <v>301</v>
      </c>
      <c r="Q80" s="146">
        <v>10</v>
      </c>
      <c r="R80" s="146"/>
      <c r="S80" s="146"/>
      <c r="T80" s="146"/>
      <c r="U80" s="146"/>
      <c r="V80" s="146"/>
      <c r="W80" s="146"/>
      <c r="X80" s="146"/>
      <c r="Y80" s="146">
        <v>-1</v>
      </c>
    </row>
    <row r="81" spans="1:25">
      <c r="A81" s="133" t="s">
        <v>1009</v>
      </c>
      <c r="B81" s="137" t="s">
        <v>1010</v>
      </c>
      <c r="C81" s="146">
        <f t="shared" si="4"/>
        <v>1392</v>
      </c>
      <c r="D81" s="146"/>
      <c r="E81" s="146">
        <v>274</v>
      </c>
      <c r="F81" s="146"/>
      <c r="G81" s="146">
        <v>626</v>
      </c>
      <c r="H81" s="146">
        <v>120</v>
      </c>
      <c r="I81" s="146">
        <v>85</v>
      </c>
      <c r="J81" s="146"/>
      <c r="K81" s="146">
        <v>38</v>
      </c>
      <c r="L81" s="146">
        <v>93</v>
      </c>
      <c r="M81" s="146">
        <v>64</v>
      </c>
      <c r="N81" s="146">
        <v>15</v>
      </c>
      <c r="O81" s="146">
        <v>77</v>
      </c>
      <c r="P81" s="146"/>
      <c r="Q81" s="146"/>
      <c r="R81" s="146"/>
      <c r="S81" s="146"/>
      <c r="T81" s="146"/>
      <c r="U81" s="146"/>
      <c r="V81" s="146"/>
      <c r="W81" s="146"/>
      <c r="X81" s="146"/>
      <c r="Y81" s="146"/>
    </row>
    <row r="82" spans="1:25">
      <c r="A82" s="133" t="s">
        <v>1011</v>
      </c>
      <c r="B82" s="137" t="s">
        <v>1012</v>
      </c>
      <c r="C82" s="146">
        <f t="shared" si="4"/>
        <v>883</v>
      </c>
      <c r="D82" s="146"/>
      <c r="E82" s="146">
        <v>216</v>
      </c>
      <c r="F82" s="146"/>
      <c r="G82" s="146">
        <v>411</v>
      </c>
      <c r="H82" s="146">
        <v>92</v>
      </c>
      <c r="I82" s="146">
        <v>26</v>
      </c>
      <c r="J82" s="146"/>
      <c r="K82" s="146">
        <v>8</v>
      </c>
      <c r="L82" s="146">
        <v>53</v>
      </c>
      <c r="M82" s="146">
        <v>58</v>
      </c>
      <c r="N82" s="146">
        <v>2</v>
      </c>
      <c r="O82" s="146">
        <v>17</v>
      </c>
      <c r="P82" s="146"/>
      <c r="Q82" s="146"/>
      <c r="R82" s="146"/>
      <c r="S82" s="146"/>
      <c r="T82" s="146"/>
      <c r="U82" s="146"/>
      <c r="V82" s="146"/>
      <c r="W82" s="146"/>
      <c r="X82" s="146"/>
      <c r="Y82" s="146"/>
    </row>
    <row r="83" spans="1:25">
      <c r="A83" s="133" t="s">
        <v>1013</v>
      </c>
      <c r="B83" s="137" t="s">
        <v>1014</v>
      </c>
      <c r="C83" s="146">
        <f t="shared" si="4"/>
        <v>508</v>
      </c>
      <c r="D83" s="146"/>
      <c r="E83" s="146">
        <v>58</v>
      </c>
      <c r="F83" s="146"/>
      <c r="G83" s="146">
        <v>215</v>
      </c>
      <c r="H83" s="146">
        <v>28</v>
      </c>
      <c r="I83" s="146">
        <v>58</v>
      </c>
      <c r="J83" s="146"/>
      <c r="K83" s="146">
        <v>30</v>
      </c>
      <c r="L83" s="146">
        <v>40</v>
      </c>
      <c r="M83" s="146">
        <v>6</v>
      </c>
      <c r="N83" s="146">
        <v>13</v>
      </c>
      <c r="O83" s="146">
        <v>60</v>
      </c>
      <c r="P83" s="146"/>
      <c r="Q83" s="146"/>
      <c r="R83" s="146"/>
      <c r="S83" s="146"/>
      <c r="T83" s="146"/>
      <c r="U83" s="146"/>
      <c r="V83" s="146"/>
      <c r="W83" s="146"/>
      <c r="X83" s="146"/>
      <c r="Y83" s="146"/>
    </row>
    <row r="84" spans="1:25">
      <c r="A84" s="133" t="s">
        <v>1015</v>
      </c>
      <c r="B84" s="137" t="s">
        <v>1016</v>
      </c>
      <c r="C84" s="146">
        <f t="shared" si="4"/>
        <v>14</v>
      </c>
      <c r="D84" s="146"/>
      <c r="E84" s="146"/>
      <c r="F84" s="146"/>
      <c r="G84" s="146">
        <v>2</v>
      </c>
      <c r="H84" s="146"/>
      <c r="I84" s="146"/>
      <c r="J84" s="146">
        <v>2</v>
      </c>
      <c r="K84" s="146"/>
      <c r="L84" s="146">
        <v>2</v>
      </c>
      <c r="M84" s="146">
        <v>8</v>
      </c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</row>
    <row r="85" spans="1:25">
      <c r="A85" s="133" t="s">
        <v>1017</v>
      </c>
      <c r="B85" s="137" t="s">
        <v>1018</v>
      </c>
      <c r="C85" s="146">
        <f t="shared" si="4"/>
        <v>1</v>
      </c>
      <c r="D85" s="146"/>
      <c r="E85" s="146"/>
      <c r="F85" s="146"/>
      <c r="G85" s="146"/>
      <c r="H85" s="146"/>
      <c r="I85" s="146"/>
      <c r="J85" s="146"/>
      <c r="K85" s="146"/>
      <c r="L85" s="146"/>
      <c r="M85" s="146">
        <v>1</v>
      </c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</row>
    <row r="86" spans="1:25">
      <c r="A86" s="133" t="s">
        <v>1019</v>
      </c>
      <c r="B86" s="137" t="s">
        <v>1020</v>
      </c>
      <c r="C86" s="146">
        <f t="shared" si="4"/>
        <v>348</v>
      </c>
      <c r="D86" s="146"/>
      <c r="E86" s="146">
        <v>1</v>
      </c>
      <c r="F86" s="146">
        <v>8</v>
      </c>
      <c r="G86" s="146"/>
      <c r="H86" s="146"/>
      <c r="I86" s="146">
        <v>51</v>
      </c>
      <c r="J86" s="146"/>
      <c r="K86" s="146"/>
      <c r="L86" s="146"/>
      <c r="M86" s="146">
        <v>75</v>
      </c>
      <c r="N86" s="146">
        <v>212</v>
      </c>
      <c r="O86" s="146"/>
      <c r="P86" s="146"/>
      <c r="Q86" s="146">
        <v>1</v>
      </c>
      <c r="R86" s="146"/>
      <c r="S86" s="146"/>
      <c r="T86" s="146"/>
      <c r="U86" s="146"/>
      <c r="V86" s="146"/>
      <c r="W86" s="146"/>
      <c r="X86" s="146"/>
      <c r="Y86" s="146"/>
    </row>
    <row r="87" spans="1:25">
      <c r="A87" s="133" t="s">
        <v>1021</v>
      </c>
      <c r="B87" s="137" t="s">
        <v>1022</v>
      </c>
      <c r="C87" s="146">
        <f t="shared" si="4"/>
        <v>282</v>
      </c>
      <c r="D87" s="146"/>
      <c r="E87" s="146">
        <v>35</v>
      </c>
      <c r="F87" s="146">
        <v>18</v>
      </c>
      <c r="G87" s="146">
        <v>93</v>
      </c>
      <c r="H87" s="146">
        <v>5</v>
      </c>
      <c r="I87" s="146">
        <v>34</v>
      </c>
      <c r="J87" s="146">
        <v>12</v>
      </c>
      <c r="K87" s="146">
        <v>3</v>
      </c>
      <c r="L87" s="146">
        <v>15</v>
      </c>
      <c r="M87" s="146">
        <v>8</v>
      </c>
      <c r="N87" s="146">
        <v>12</v>
      </c>
      <c r="O87" s="146">
        <v>18</v>
      </c>
      <c r="P87" s="146"/>
      <c r="Q87" s="146">
        <v>29</v>
      </c>
      <c r="R87" s="146"/>
      <c r="S87" s="146"/>
      <c r="T87" s="146"/>
      <c r="U87" s="146"/>
      <c r="V87" s="146"/>
      <c r="W87" s="146"/>
      <c r="X87" s="146"/>
      <c r="Y87" s="146">
        <v>2</v>
      </c>
    </row>
    <row r="88" spans="1:25">
      <c r="A88" s="133" t="s">
        <v>1023</v>
      </c>
      <c r="B88" s="137" t="s">
        <v>1024</v>
      </c>
      <c r="C88" s="146">
        <f t="shared" si="4"/>
        <v>18</v>
      </c>
      <c r="D88" s="146"/>
      <c r="E88" s="146"/>
      <c r="F88" s="146"/>
      <c r="G88" s="146"/>
      <c r="H88" s="146"/>
      <c r="I88" s="146"/>
      <c r="J88" s="146"/>
      <c r="K88" s="146"/>
      <c r="L88" s="146"/>
      <c r="M88" s="146">
        <v>18</v>
      </c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>
        <v>267</v>
      </c>
    </row>
    <row r="89" spans="1:25">
      <c r="A89" s="133" t="s">
        <v>1025</v>
      </c>
      <c r="B89" s="137" t="s">
        <v>1026</v>
      </c>
      <c r="C89" s="146">
        <f t="shared" si="4"/>
        <v>113</v>
      </c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>
        <v>8</v>
      </c>
      <c r="O89" s="146"/>
      <c r="P89" s="146"/>
      <c r="Q89" s="146">
        <v>102</v>
      </c>
      <c r="R89" s="146"/>
      <c r="S89" s="146"/>
      <c r="T89" s="146"/>
      <c r="U89" s="146"/>
      <c r="V89" s="146">
        <v>1</v>
      </c>
      <c r="W89" s="146"/>
      <c r="X89" s="146">
        <v>2</v>
      </c>
      <c r="Y89" s="146"/>
    </row>
    <row r="90" spans="1:25">
      <c r="A90" s="133" t="s">
        <v>1027</v>
      </c>
      <c r="B90" s="137" t="s">
        <v>1028</v>
      </c>
      <c r="C90" s="146">
        <f t="shared" si="4"/>
        <v>646</v>
      </c>
      <c r="D90" s="146"/>
      <c r="E90" s="146">
        <v>2</v>
      </c>
      <c r="F90" s="146"/>
      <c r="G90" s="146">
        <v>2</v>
      </c>
      <c r="H90" s="146"/>
      <c r="I90" s="146"/>
      <c r="J90" s="146"/>
      <c r="K90" s="146"/>
      <c r="L90" s="146">
        <v>32</v>
      </c>
      <c r="M90" s="146"/>
      <c r="N90" s="146">
        <v>175</v>
      </c>
      <c r="O90" s="146"/>
      <c r="P90" s="146"/>
      <c r="Q90" s="146"/>
      <c r="R90" s="146"/>
      <c r="S90" s="146"/>
      <c r="T90" s="146"/>
      <c r="U90" s="146">
        <v>435</v>
      </c>
      <c r="V90" s="146"/>
      <c r="W90" s="146"/>
      <c r="X90" s="146"/>
      <c r="Y90" s="146"/>
    </row>
    <row r="91" spans="1:25">
      <c r="A91" s="133" t="s">
        <v>1029</v>
      </c>
      <c r="B91" s="137" t="s">
        <v>1030</v>
      </c>
      <c r="C91" s="146">
        <f t="shared" si="4"/>
        <v>4476</v>
      </c>
      <c r="D91" s="146"/>
      <c r="E91" s="146">
        <v>162</v>
      </c>
      <c r="F91" s="146">
        <v>87</v>
      </c>
      <c r="G91" s="148">
        <v>2078</v>
      </c>
      <c r="H91" s="146">
        <v>112</v>
      </c>
      <c r="I91" s="146">
        <v>335</v>
      </c>
      <c r="J91" s="146">
        <v>193</v>
      </c>
      <c r="K91" s="146">
        <v>23</v>
      </c>
      <c r="L91" s="146">
        <v>75</v>
      </c>
      <c r="M91" s="146">
        <v>195</v>
      </c>
      <c r="N91" s="146"/>
      <c r="O91" s="146">
        <v>48</v>
      </c>
      <c r="P91" s="146">
        <v>995</v>
      </c>
      <c r="Q91" s="146">
        <v>125</v>
      </c>
      <c r="R91" s="146">
        <v>31</v>
      </c>
      <c r="S91" s="146"/>
      <c r="T91" s="146"/>
      <c r="U91" s="146">
        <v>14</v>
      </c>
      <c r="V91" s="146"/>
      <c r="W91" s="146">
        <v>3</v>
      </c>
      <c r="X91" s="146"/>
      <c r="Y91" s="146">
        <v>3</v>
      </c>
    </row>
    <row r="92" spans="1:25">
      <c r="A92" s="133" t="s">
        <v>1031</v>
      </c>
      <c r="B92" s="137" t="s">
        <v>1032</v>
      </c>
      <c r="C92" s="146">
        <f t="shared" si="4"/>
        <v>246699</v>
      </c>
      <c r="D92" s="146">
        <v>206</v>
      </c>
      <c r="E92" s="148">
        <v>9931</v>
      </c>
      <c r="F92" s="148">
        <v>10333</v>
      </c>
      <c r="G92" s="148">
        <v>63862</v>
      </c>
      <c r="H92" s="148">
        <v>11023</v>
      </c>
      <c r="I92" s="148">
        <v>12392</v>
      </c>
      <c r="J92" s="148">
        <v>17945</v>
      </c>
      <c r="K92" s="148">
        <v>7860</v>
      </c>
      <c r="L92" s="148">
        <v>9017</v>
      </c>
      <c r="M92" s="148">
        <v>12327</v>
      </c>
      <c r="N92" s="148">
        <v>24005</v>
      </c>
      <c r="O92" s="148">
        <v>13957</v>
      </c>
      <c r="P92" s="148">
        <v>29882</v>
      </c>
      <c r="Q92" s="148">
        <v>15176</v>
      </c>
      <c r="R92" s="148">
        <v>2408</v>
      </c>
      <c r="S92" s="146">
        <v>258</v>
      </c>
      <c r="T92" s="146">
        <v>625</v>
      </c>
      <c r="U92" s="148">
        <v>5374</v>
      </c>
      <c r="V92" s="146">
        <v>20</v>
      </c>
      <c r="W92" s="146">
        <v>12</v>
      </c>
      <c r="X92" s="146">
        <v>86</v>
      </c>
      <c r="Y92" s="148">
        <v>3342</v>
      </c>
    </row>
    <row r="93" spans="1:25">
      <c r="A93" s="133" t="s">
        <v>1033</v>
      </c>
      <c r="B93" s="137" t="s">
        <v>1034</v>
      </c>
      <c r="C93" s="146">
        <f t="shared" si="4"/>
        <v>38766</v>
      </c>
      <c r="D93" s="146">
        <v>110</v>
      </c>
      <c r="E93" s="148">
        <v>3622</v>
      </c>
      <c r="F93" s="148">
        <v>3000</v>
      </c>
      <c r="G93" s="148">
        <v>3178</v>
      </c>
      <c r="H93" s="148">
        <v>2000</v>
      </c>
      <c r="I93" s="148">
        <v>2974</v>
      </c>
      <c r="J93" s="148">
        <v>2536</v>
      </c>
      <c r="K93" s="148">
        <v>2000</v>
      </c>
      <c r="L93" s="148">
        <v>3012</v>
      </c>
      <c r="M93" s="148">
        <v>2130</v>
      </c>
      <c r="N93" s="148">
        <v>3160</v>
      </c>
      <c r="O93" s="148">
        <v>2001</v>
      </c>
      <c r="P93" s="148">
        <v>3057</v>
      </c>
      <c r="Q93" s="148">
        <v>2990</v>
      </c>
      <c r="R93" s="148">
        <v>2000</v>
      </c>
      <c r="S93" s="146">
        <v>234</v>
      </c>
      <c r="T93" s="146">
        <v>180</v>
      </c>
      <c r="U93" s="146">
        <v>50</v>
      </c>
      <c r="V93" s="146">
        <v>95</v>
      </c>
      <c r="W93" s="146">
        <v>172</v>
      </c>
      <c r="X93" s="146">
        <v>265</v>
      </c>
      <c r="Y93" s="146">
        <v>500</v>
      </c>
    </row>
    <row r="94" spans="1:25">
      <c r="A94" s="133" t="s">
        <v>1035</v>
      </c>
      <c r="B94" s="137" t="s">
        <v>1036</v>
      </c>
      <c r="C94" s="146">
        <f t="shared" si="4"/>
        <v>38766</v>
      </c>
      <c r="D94" s="146">
        <v>110</v>
      </c>
      <c r="E94" s="148">
        <v>3622</v>
      </c>
      <c r="F94" s="148">
        <v>3000</v>
      </c>
      <c r="G94" s="148">
        <v>3178</v>
      </c>
      <c r="H94" s="148">
        <v>2000</v>
      </c>
      <c r="I94" s="148">
        <v>2974</v>
      </c>
      <c r="J94" s="148">
        <v>2536</v>
      </c>
      <c r="K94" s="148">
        <v>2000</v>
      </c>
      <c r="L94" s="148">
        <v>3012</v>
      </c>
      <c r="M94" s="148">
        <v>2130</v>
      </c>
      <c r="N94" s="148">
        <v>3160</v>
      </c>
      <c r="O94" s="148">
        <v>2001</v>
      </c>
      <c r="P94" s="148">
        <v>3057</v>
      </c>
      <c r="Q94" s="148">
        <v>2990</v>
      </c>
      <c r="R94" s="148">
        <v>2000</v>
      </c>
      <c r="S94" s="146">
        <v>234</v>
      </c>
      <c r="T94" s="146">
        <v>180</v>
      </c>
      <c r="U94" s="146">
        <v>50</v>
      </c>
      <c r="V94" s="146">
        <v>95</v>
      </c>
      <c r="W94" s="146">
        <v>172</v>
      </c>
      <c r="X94" s="146">
        <v>265</v>
      </c>
      <c r="Y94" s="146">
        <v>500</v>
      </c>
    </row>
    <row r="95" spans="1:25">
      <c r="A95" s="133" t="s">
        <v>1037</v>
      </c>
      <c r="B95" s="137" t="s">
        <v>1038</v>
      </c>
      <c r="C95" s="146">
        <f t="shared" si="4"/>
        <v>0</v>
      </c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</row>
    <row r="96" spans="1:25">
      <c r="A96" s="133" t="s">
        <v>1039</v>
      </c>
      <c r="B96" s="137" t="s">
        <v>1040</v>
      </c>
      <c r="C96" s="146">
        <f t="shared" si="4"/>
        <v>0</v>
      </c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</row>
    <row r="97" spans="1:25">
      <c r="A97" s="133" t="s">
        <v>1041</v>
      </c>
      <c r="B97" s="137" t="s">
        <v>1042</v>
      </c>
      <c r="C97" s="146">
        <f t="shared" si="4"/>
        <v>0</v>
      </c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</row>
    <row r="98" spans="1:25">
      <c r="A98" s="133" t="s">
        <v>1043</v>
      </c>
      <c r="B98" s="137" t="s">
        <v>1044</v>
      </c>
      <c r="C98" s="146">
        <f t="shared" si="4"/>
        <v>8212</v>
      </c>
      <c r="D98" s="146"/>
      <c r="E98" s="146">
        <v>99</v>
      </c>
      <c r="F98" s="148">
        <v>1085</v>
      </c>
      <c r="G98" s="148">
        <v>5934</v>
      </c>
      <c r="H98" s="146"/>
      <c r="I98" s="146">
        <v>35</v>
      </c>
      <c r="J98" s="146">
        <v>172</v>
      </c>
      <c r="K98" s="146">
        <v>26</v>
      </c>
      <c r="L98" s="146"/>
      <c r="M98" s="146"/>
      <c r="N98" s="146">
        <v>65</v>
      </c>
      <c r="O98" s="146">
        <v>5</v>
      </c>
      <c r="P98" s="146">
        <v>518</v>
      </c>
      <c r="Q98" s="146">
        <v>221</v>
      </c>
      <c r="R98" s="146"/>
      <c r="S98" s="146"/>
      <c r="T98" s="146"/>
      <c r="U98" s="146"/>
      <c r="V98" s="146"/>
      <c r="W98" s="146">
        <v>52</v>
      </c>
      <c r="X98" s="146"/>
      <c r="Y98" s="146"/>
    </row>
    <row r="99" spans="1:25">
      <c r="A99" s="133" t="s">
        <v>1045</v>
      </c>
      <c r="B99" s="137" t="s">
        <v>1046</v>
      </c>
      <c r="C99" s="146">
        <f t="shared" si="4"/>
        <v>21004</v>
      </c>
      <c r="D99" s="146">
        <v>65</v>
      </c>
      <c r="E99" s="148">
        <v>2242</v>
      </c>
      <c r="F99" s="146">
        <v>657</v>
      </c>
      <c r="G99" s="148">
        <v>3762</v>
      </c>
      <c r="H99" s="146">
        <v>959</v>
      </c>
      <c r="I99" s="148">
        <v>1305</v>
      </c>
      <c r="J99" s="148">
        <v>1635</v>
      </c>
      <c r="K99" s="146">
        <v>593</v>
      </c>
      <c r="L99" s="148">
        <v>1247</v>
      </c>
      <c r="M99" s="146">
        <v>577</v>
      </c>
      <c r="N99" s="148">
        <v>2561</v>
      </c>
      <c r="O99" s="146">
        <v>978</v>
      </c>
      <c r="P99" s="148">
        <v>2712</v>
      </c>
      <c r="Q99" s="148">
        <v>1711</v>
      </c>
      <c r="R99" s="146"/>
      <c r="S99" s="146"/>
      <c r="T99" s="146"/>
      <c r="U99" s="146"/>
      <c r="V99" s="146"/>
      <c r="W99" s="146"/>
      <c r="X99" s="146"/>
      <c r="Y99" s="146"/>
    </row>
    <row r="100" spans="1:25">
      <c r="A100" s="133" t="s">
        <v>1047</v>
      </c>
      <c r="B100" s="137" t="s">
        <v>1048</v>
      </c>
      <c r="C100" s="146">
        <f t="shared" si="4"/>
        <v>47042</v>
      </c>
      <c r="D100" s="146">
        <v>22</v>
      </c>
      <c r="E100" s="148">
        <v>2416</v>
      </c>
      <c r="F100" s="148">
        <v>2164</v>
      </c>
      <c r="G100" s="148">
        <v>13926</v>
      </c>
      <c r="H100" s="148">
        <v>2057</v>
      </c>
      <c r="I100" s="148">
        <v>2024</v>
      </c>
      <c r="J100" s="148">
        <v>3726</v>
      </c>
      <c r="K100" s="146">
        <v>886</v>
      </c>
      <c r="L100" s="148">
        <v>1740</v>
      </c>
      <c r="M100" s="148">
        <v>2038</v>
      </c>
      <c r="N100" s="148">
        <v>4191</v>
      </c>
      <c r="O100" s="148">
        <v>2310</v>
      </c>
      <c r="P100" s="148">
        <v>4981</v>
      </c>
      <c r="Q100" s="148">
        <v>3245</v>
      </c>
      <c r="R100" s="146">
        <v>420</v>
      </c>
      <c r="S100" s="146"/>
      <c r="T100" s="146">
        <v>29</v>
      </c>
      <c r="U100" s="146">
        <v>785</v>
      </c>
      <c r="V100" s="146">
        <v>12</v>
      </c>
      <c r="W100" s="146"/>
      <c r="X100" s="146">
        <v>70</v>
      </c>
      <c r="Y100" s="146">
        <v>335</v>
      </c>
    </row>
    <row r="101" spans="1:25">
      <c r="A101" s="133" t="s">
        <v>1049</v>
      </c>
      <c r="B101" s="137" t="s">
        <v>1050</v>
      </c>
      <c r="C101" s="146">
        <f t="shared" si="4"/>
        <v>-2551</v>
      </c>
      <c r="D101" s="146">
        <v>34</v>
      </c>
      <c r="E101" s="146">
        <v>53</v>
      </c>
      <c r="F101" s="146">
        <v>-239</v>
      </c>
      <c r="G101" s="148">
        <v>-1130</v>
      </c>
      <c r="H101" s="146">
        <v>-202</v>
      </c>
      <c r="I101" s="146">
        <v>4</v>
      </c>
      <c r="J101" s="146">
        <v>473</v>
      </c>
      <c r="K101" s="146">
        <v>-5</v>
      </c>
      <c r="L101" s="146">
        <v>-175</v>
      </c>
      <c r="M101" s="146">
        <v>-154</v>
      </c>
      <c r="N101" s="146">
        <v>-680</v>
      </c>
      <c r="O101" s="146">
        <v>-223</v>
      </c>
      <c r="P101" s="146">
        <v>-525</v>
      </c>
      <c r="Q101" s="146">
        <v>-128</v>
      </c>
      <c r="R101" s="146">
        <v>-521</v>
      </c>
      <c r="S101" s="146">
        <v>-33</v>
      </c>
      <c r="T101" s="146">
        <v>19</v>
      </c>
      <c r="U101" s="148">
        <v>1174</v>
      </c>
      <c r="V101" s="146">
        <v>-5</v>
      </c>
      <c r="W101" s="146">
        <v>-147</v>
      </c>
      <c r="X101" s="146">
        <v>-141</v>
      </c>
      <c r="Y101" s="146">
        <v>6</v>
      </c>
    </row>
    <row r="102" spans="1:25">
      <c r="A102" s="133" t="s">
        <v>1051</v>
      </c>
      <c r="B102" s="137" t="s">
        <v>1052</v>
      </c>
      <c r="C102" s="146">
        <f t="shared" si="4"/>
        <v>0</v>
      </c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</row>
    <row r="103" spans="1:25">
      <c r="A103" s="133" t="s">
        <v>1053</v>
      </c>
      <c r="B103" s="137" t="s">
        <v>1054</v>
      </c>
      <c r="C103" s="146">
        <f t="shared" si="4"/>
        <v>13589</v>
      </c>
      <c r="D103" s="146">
        <v>3</v>
      </c>
      <c r="E103" s="146">
        <v>703</v>
      </c>
      <c r="F103" s="146">
        <v>183</v>
      </c>
      <c r="G103" s="148">
        <v>4429</v>
      </c>
      <c r="H103" s="146">
        <v>327</v>
      </c>
      <c r="I103" s="146">
        <v>380</v>
      </c>
      <c r="J103" s="146">
        <v>437</v>
      </c>
      <c r="K103" s="146">
        <v>223</v>
      </c>
      <c r="L103" s="146">
        <v>674</v>
      </c>
      <c r="M103" s="146">
        <v>704</v>
      </c>
      <c r="N103" s="148">
        <v>1564</v>
      </c>
      <c r="O103" s="146">
        <v>651</v>
      </c>
      <c r="P103" s="148">
        <v>2094</v>
      </c>
      <c r="Q103" s="146">
        <v>966</v>
      </c>
      <c r="R103" s="146">
        <v>-1</v>
      </c>
      <c r="S103" s="146">
        <v>-56</v>
      </c>
      <c r="T103" s="146">
        <v>2</v>
      </c>
      <c r="U103" s="146">
        <v>319</v>
      </c>
      <c r="V103" s="146">
        <v>-3</v>
      </c>
      <c r="W103" s="146">
        <v>-1</v>
      </c>
      <c r="X103" s="146">
        <v>-9</v>
      </c>
      <c r="Y103" s="146">
        <v>125</v>
      </c>
    </row>
    <row r="104" spans="1:25">
      <c r="A104" s="133" t="s">
        <v>1055</v>
      </c>
      <c r="B104" s="137" t="s">
        <v>1056</v>
      </c>
      <c r="C104" s="146">
        <f t="shared" si="4"/>
        <v>-444</v>
      </c>
      <c r="D104" s="146"/>
      <c r="E104" s="146"/>
      <c r="F104" s="146">
        <v>-27</v>
      </c>
      <c r="G104" s="146">
        <v>-102</v>
      </c>
      <c r="H104" s="146"/>
      <c r="I104" s="146"/>
      <c r="J104" s="146"/>
      <c r="K104" s="146"/>
      <c r="L104" s="146"/>
      <c r="M104" s="146">
        <v>3</v>
      </c>
      <c r="N104" s="146"/>
      <c r="O104" s="146">
        <v>-1</v>
      </c>
      <c r="P104" s="146">
        <v>-320</v>
      </c>
      <c r="Q104" s="146">
        <v>3</v>
      </c>
      <c r="R104" s="146"/>
      <c r="S104" s="146"/>
      <c r="T104" s="146"/>
      <c r="U104" s="146"/>
      <c r="V104" s="146"/>
      <c r="W104" s="146"/>
      <c r="X104" s="146"/>
      <c r="Y104" s="146"/>
    </row>
    <row r="105" spans="1:25" ht="33">
      <c r="A105" s="133" t="s">
        <v>1057</v>
      </c>
      <c r="B105" s="137" t="s">
        <v>1058</v>
      </c>
      <c r="C105" s="146">
        <f t="shared" si="4"/>
        <v>2582</v>
      </c>
      <c r="D105" s="146"/>
      <c r="E105" s="146">
        <v>-47</v>
      </c>
      <c r="F105" s="146">
        <v>244</v>
      </c>
      <c r="G105" s="146">
        <v>846</v>
      </c>
      <c r="H105" s="146">
        <v>33</v>
      </c>
      <c r="I105" s="146">
        <v>-25</v>
      </c>
      <c r="J105" s="146">
        <v>143</v>
      </c>
      <c r="K105" s="146">
        <v>233</v>
      </c>
      <c r="L105" s="146">
        <v>407</v>
      </c>
      <c r="M105" s="146">
        <v>121</v>
      </c>
      <c r="N105" s="146">
        <v>53</v>
      </c>
      <c r="O105" s="146">
        <v>116</v>
      </c>
      <c r="P105" s="146">
        <v>65</v>
      </c>
      <c r="Q105" s="146">
        <v>365</v>
      </c>
      <c r="R105" s="146">
        <v>1</v>
      </c>
      <c r="S105" s="146"/>
      <c r="T105" s="146"/>
      <c r="U105" s="146">
        <v>24</v>
      </c>
      <c r="V105" s="146"/>
      <c r="W105" s="146">
        <v>1</v>
      </c>
      <c r="X105" s="146">
        <v>2</v>
      </c>
      <c r="Y105" s="146">
        <v>4</v>
      </c>
    </row>
    <row r="106" spans="1:25">
      <c r="A106" s="133" t="s">
        <v>1059</v>
      </c>
      <c r="B106" s="137" t="s">
        <v>1060</v>
      </c>
      <c r="C106" s="146">
        <f t="shared" si="4"/>
        <v>0</v>
      </c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</row>
    <row r="107" spans="1:25">
      <c r="A107" s="133" t="s">
        <v>1061</v>
      </c>
      <c r="B107" s="137" t="s">
        <v>1062</v>
      </c>
      <c r="C107" s="146">
        <f t="shared" si="4"/>
        <v>-722</v>
      </c>
      <c r="D107" s="146"/>
      <c r="E107" s="146"/>
      <c r="F107" s="146"/>
      <c r="G107" s="146">
        <v>-109</v>
      </c>
      <c r="H107" s="146"/>
      <c r="I107" s="146">
        <v>-165</v>
      </c>
      <c r="J107" s="146">
        <v>-277</v>
      </c>
      <c r="K107" s="146"/>
      <c r="L107" s="146"/>
      <c r="M107" s="146"/>
      <c r="N107" s="146"/>
      <c r="O107" s="146">
        <v>-12</v>
      </c>
      <c r="P107" s="146">
        <v>-159</v>
      </c>
      <c r="Q107" s="146"/>
      <c r="R107" s="146"/>
      <c r="S107" s="146"/>
      <c r="T107" s="146"/>
      <c r="U107" s="146"/>
      <c r="V107" s="146"/>
      <c r="W107" s="146"/>
      <c r="X107" s="146"/>
      <c r="Y107" s="146"/>
    </row>
    <row r="108" spans="1:25">
      <c r="A108" s="133" t="s">
        <v>1063</v>
      </c>
      <c r="B108" s="137" t="s">
        <v>1064</v>
      </c>
      <c r="C108" s="146">
        <f t="shared" si="4"/>
        <v>0</v>
      </c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</row>
    <row r="109" spans="1:25" ht="33">
      <c r="A109" s="133" t="s">
        <v>1065</v>
      </c>
      <c r="B109" s="137" t="s">
        <v>1066</v>
      </c>
      <c r="C109" s="146">
        <f t="shared" si="4"/>
        <v>-27</v>
      </c>
      <c r="D109" s="146"/>
      <c r="E109" s="146"/>
      <c r="F109" s="146"/>
      <c r="G109" s="146">
        <v>-27</v>
      </c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</row>
    <row r="110" spans="1:25">
      <c r="A110" s="133" t="s">
        <v>1067</v>
      </c>
      <c r="B110" s="137" t="s">
        <v>1068</v>
      </c>
      <c r="C110" s="146">
        <f t="shared" si="4"/>
        <v>6804</v>
      </c>
      <c r="D110" s="146"/>
      <c r="E110" s="146"/>
      <c r="F110" s="146">
        <v>2</v>
      </c>
      <c r="G110" s="148">
        <v>5439</v>
      </c>
      <c r="H110" s="146">
        <v>167</v>
      </c>
      <c r="I110" s="146">
        <v>69</v>
      </c>
      <c r="J110" s="146">
        <v>139</v>
      </c>
      <c r="K110" s="146">
        <v>-15</v>
      </c>
      <c r="L110" s="146"/>
      <c r="M110" s="146"/>
      <c r="N110" s="146">
        <v>763</v>
      </c>
      <c r="O110" s="146">
        <v>138</v>
      </c>
      <c r="P110" s="146">
        <v>208</v>
      </c>
      <c r="Q110" s="146"/>
      <c r="R110" s="146">
        <v>-106</v>
      </c>
      <c r="S110" s="146"/>
      <c r="T110" s="146"/>
      <c r="U110" s="146"/>
      <c r="V110" s="146"/>
      <c r="W110" s="146"/>
      <c r="X110" s="146"/>
      <c r="Y110" s="146"/>
    </row>
    <row r="111" spans="1:25">
      <c r="A111" s="133" t="s">
        <v>1069</v>
      </c>
      <c r="B111" s="137" t="s">
        <v>1070</v>
      </c>
      <c r="C111" s="146">
        <f t="shared" si="4"/>
        <v>113</v>
      </c>
      <c r="D111" s="146"/>
      <c r="E111" s="146"/>
      <c r="F111" s="146"/>
      <c r="G111" s="146"/>
      <c r="H111" s="146"/>
      <c r="I111" s="146"/>
      <c r="J111" s="146"/>
      <c r="K111" s="146">
        <v>113</v>
      </c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</row>
    <row r="112" spans="1:25">
      <c r="A112" s="133" t="s">
        <v>1071</v>
      </c>
      <c r="B112" s="137" t="s">
        <v>1072</v>
      </c>
      <c r="C112" s="146">
        <f t="shared" si="4"/>
        <v>211</v>
      </c>
      <c r="D112" s="146"/>
      <c r="E112" s="146"/>
      <c r="F112" s="146">
        <v>-1</v>
      </c>
      <c r="G112" s="146">
        <v>212</v>
      </c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</row>
    <row r="113" spans="1:25">
      <c r="A113" s="133" t="s">
        <v>1073</v>
      </c>
      <c r="B113" s="137" t="s">
        <v>1074</v>
      </c>
      <c r="C113" s="146">
        <f t="shared" si="4"/>
        <v>0</v>
      </c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</row>
    <row r="114" spans="1:25">
      <c r="A114" s="133" t="s">
        <v>1075</v>
      </c>
      <c r="B114" s="137" t="s">
        <v>1076</v>
      </c>
      <c r="C114" s="146">
        <f t="shared" si="4"/>
        <v>0</v>
      </c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</row>
    <row r="115" spans="1:25">
      <c r="A115" s="133" t="s">
        <v>1077</v>
      </c>
      <c r="B115" s="137" t="s">
        <v>1078</v>
      </c>
      <c r="C115" s="146">
        <f t="shared" si="4"/>
        <v>134581</v>
      </c>
      <c r="D115" s="146">
        <v>234</v>
      </c>
      <c r="E115" s="148">
        <v>9088</v>
      </c>
      <c r="F115" s="148">
        <v>7068</v>
      </c>
      <c r="G115" s="148">
        <v>36358</v>
      </c>
      <c r="H115" s="148">
        <v>5342</v>
      </c>
      <c r="I115" s="148">
        <v>6602</v>
      </c>
      <c r="J115" s="148">
        <v>8984</v>
      </c>
      <c r="K115" s="148">
        <v>4054</v>
      </c>
      <c r="L115" s="148">
        <v>6905</v>
      </c>
      <c r="M115" s="148">
        <v>5418</v>
      </c>
      <c r="N115" s="148">
        <v>11676</v>
      </c>
      <c r="O115" s="148">
        <v>5964</v>
      </c>
      <c r="P115" s="148">
        <v>12631</v>
      </c>
      <c r="Q115" s="148">
        <v>9374</v>
      </c>
      <c r="R115" s="148">
        <v>1793</v>
      </c>
      <c r="S115" s="146">
        <v>146</v>
      </c>
      <c r="T115" s="146">
        <v>230</v>
      </c>
      <c r="U115" s="148">
        <v>2352</v>
      </c>
      <c r="V115" s="146">
        <v>99</v>
      </c>
      <c r="W115" s="146">
        <v>76</v>
      </c>
      <c r="X115" s="146">
        <v>187</v>
      </c>
      <c r="Y115" s="146">
        <v>970</v>
      </c>
    </row>
    <row r="116" spans="1:25">
      <c r="A116" s="133" t="s">
        <v>1079</v>
      </c>
      <c r="B116" s="137" t="s">
        <v>1080</v>
      </c>
      <c r="C116" s="146">
        <f t="shared" si="4"/>
        <v>381278</v>
      </c>
      <c r="D116" s="146">
        <v>440</v>
      </c>
      <c r="E116" s="148">
        <v>19019</v>
      </c>
      <c r="F116" s="148">
        <v>17402</v>
      </c>
      <c r="G116" s="148">
        <v>100220</v>
      </c>
      <c r="H116" s="148">
        <v>16365</v>
      </c>
      <c r="I116" s="148">
        <v>18994</v>
      </c>
      <c r="J116" s="148">
        <v>26929</v>
      </c>
      <c r="K116" s="148">
        <v>11914</v>
      </c>
      <c r="L116" s="148">
        <v>15922</v>
      </c>
      <c r="M116" s="148">
        <v>17745</v>
      </c>
      <c r="N116" s="148">
        <v>35681</v>
      </c>
      <c r="O116" s="148">
        <v>19921</v>
      </c>
      <c r="P116" s="148">
        <v>42513</v>
      </c>
      <c r="Q116" s="148">
        <v>24550</v>
      </c>
      <c r="R116" s="148">
        <v>4201</v>
      </c>
      <c r="S116" s="146">
        <v>403</v>
      </c>
      <c r="T116" s="146">
        <v>855</v>
      </c>
      <c r="U116" s="148">
        <v>7725</v>
      </c>
      <c r="V116" s="146">
        <v>118</v>
      </c>
      <c r="W116" s="146">
        <v>88</v>
      </c>
      <c r="X116" s="146">
        <v>273</v>
      </c>
      <c r="Y116" s="148">
        <v>4313</v>
      </c>
    </row>
    <row r="117" spans="1:25"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</row>
    <row r="118" spans="1:25"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Y118" s="146"/>
    </row>
    <row r="119" spans="1:25"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</row>
    <row r="120" spans="1:25"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</row>
    <row r="121" spans="1:25"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</row>
    <row r="122" spans="1:25"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</row>
  </sheetData>
  <mergeCells count="1">
    <mergeCell ref="C1:M1"/>
  </mergeCells>
  <phoneticPr fontId="2" type="noConversion"/>
  <printOptions gridLines="1"/>
  <pageMargins left="0.15748031496062992" right="0.15748031496062992" top="0.47244094488188981" bottom="0.47244094488188981" header="0.19685039370078741" footer="0.15748031496062992"/>
  <pageSetup paperSize="9" orientation="landscape" r:id="rId1"/>
  <headerFooter alignWithMargins="0">
    <oddHeader>&amp;R&amp;D</oddHeader>
    <oddFooter>第 &amp;P 頁，共 &amp;N 頁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Normal="100" workbookViewId="0"/>
  </sheetViews>
  <sheetFormatPr defaultRowHeight="15.75"/>
  <cols>
    <col min="1" max="1" width="37.5" style="9" bestFit="1" customWidth="1"/>
    <col min="2" max="2" width="10.75" style="9" customWidth="1"/>
    <col min="3" max="3" width="8.75" style="9" customWidth="1"/>
    <col min="4" max="4" width="10.75" style="9" customWidth="1"/>
    <col min="5" max="5" width="8.75" style="9" customWidth="1"/>
    <col min="6" max="6" width="10.75" style="9" customWidth="1"/>
    <col min="7" max="7" width="8.75" style="9" customWidth="1"/>
    <col min="8" max="11" width="8.875" style="9"/>
    <col min="12" max="12" width="8.875" style="126"/>
    <col min="13" max="251" width="8.875" style="9"/>
    <col min="252" max="252" width="21.625" style="9" customWidth="1"/>
    <col min="253" max="253" width="36.625" style="9" customWidth="1"/>
    <col min="254" max="254" width="38.625" style="9" customWidth="1"/>
    <col min="255" max="255" width="15.625" style="9" customWidth="1"/>
    <col min="256" max="507" width="8.875" style="9"/>
    <col min="508" max="508" width="21.625" style="9" customWidth="1"/>
    <col min="509" max="509" width="36.625" style="9" customWidth="1"/>
    <col min="510" max="510" width="38.625" style="9" customWidth="1"/>
    <col min="511" max="511" width="15.625" style="9" customWidth="1"/>
    <col min="512" max="763" width="8.875" style="9"/>
    <col min="764" max="764" width="21.625" style="9" customWidth="1"/>
    <col min="765" max="765" width="36.625" style="9" customWidth="1"/>
    <col min="766" max="766" width="38.625" style="9" customWidth="1"/>
    <col min="767" max="767" width="15.625" style="9" customWidth="1"/>
    <col min="768" max="1019" width="8.875" style="9"/>
    <col min="1020" max="1020" width="21.625" style="9" customWidth="1"/>
    <col min="1021" max="1021" width="36.625" style="9" customWidth="1"/>
    <col min="1022" max="1022" width="38.625" style="9" customWidth="1"/>
    <col min="1023" max="1023" width="15.625" style="9" customWidth="1"/>
    <col min="1024" max="1275" width="8.875" style="9"/>
    <col min="1276" max="1276" width="21.625" style="9" customWidth="1"/>
    <col min="1277" max="1277" width="36.625" style="9" customWidth="1"/>
    <col min="1278" max="1278" width="38.625" style="9" customWidth="1"/>
    <col min="1279" max="1279" width="15.625" style="9" customWidth="1"/>
    <col min="1280" max="1531" width="8.875" style="9"/>
    <col min="1532" max="1532" width="21.625" style="9" customWidth="1"/>
    <col min="1533" max="1533" width="36.625" style="9" customWidth="1"/>
    <col min="1534" max="1534" width="38.625" style="9" customWidth="1"/>
    <col min="1535" max="1535" width="15.625" style="9" customWidth="1"/>
    <col min="1536" max="1787" width="8.875" style="9"/>
    <col min="1788" max="1788" width="21.625" style="9" customWidth="1"/>
    <col min="1789" max="1789" width="36.625" style="9" customWidth="1"/>
    <col min="1790" max="1790" width="38.625" style="9" customWidth="1"/>
    <col min="1791" max="1791" width="15.625" style="9" customWidth="1"/>
    <col min="1792" max="2043" width="8.875" style="9"/>
    <col min="2044" max="2044" width="21.625" style="9" customWidth="1"/>
    <col min="2045" max="2045" width="36.625" style="9" customWidth="1"/>
    <col min="2046" max="2046" width="38.625" style="9" customWidth="1"/>
    <col min="2047" max="2047" width="15.625" style="9" customWidth="1"/>
    <col min="2048" max="2299" width="8.875" style="9"/>
    <col min="2300" max="2300" width="21.625" style="9" customWidth="1"/>
    <col min="2301" max="2301" width="36.625" style="9" customWidth="1"/>
    <col min="2302" max="2302" width="38.625" style="9" customWidth="1"/>
    <col min="2303" max="2303" width="15.625" style="9" customWidth="1"/>
    <col min="2304" max="2555" width="8.875" style="9"/>
    <col min="2556" max="2556" width="21.625" style="9" customWidth="1"/>
    <col min="2557" max="2557" width="36.625" style="9" customWidth="1"/>
    <col min="2558" max="2558" width="38.625" style="9" customWidth="1"/>
    <col min="2559" max="2559" width="15.625" style="9" customWidth="1"/>
    <col min="2560" max="2811" width="8.875" style="9"/>
    <col min="2812" max="2812" width="21.625" style="9" customWidth="1"/>
    <col min="2813" max="2813" width="36.625" style="9" customWidth="1"/>
    <col min="2814" max="2814" width="38.625" style="9" customWidth="1"/>
    <col min="2815" max="2815" width="15.625" style="9" customWidth="1"/>
    <col min="2816" max="3067" width="8.875" style="9"/>
    <col min="3068" max="3068" width="21.625" style="9" customWidth="1"/>
    <col min="3069" max="3069" width="36.625" style="9" customWidth="1"/>
    <col min="3070" max="3070" width="38.625" style="9" customWidth="1"/>
    <col min="3071" max="3071" width="15.625" style="9" customWidth="1"/>
    <col min="3072" max="3323" width="8.875" style="9"/>
    <col min="3324" max="3324" width="21.625" style="9" customWidth="1"/>
    <col min="3325" max="3325" width="36.625" style="9" customWidth="1"/>
    <col min="3326" max="3326" width="38.625" style="9" customWidth="1"/>
    <col min="3327" max="3327" width="15.625" style="9" customWidth="1"/>
    <col min="3328" max="3579" width="8.875" style="9"/>
    <col min="3580" max="3580" width="21.625" style="9" customWidth="1"/>
    <col min="3581" max="3581" width="36.625" style="9" customWidth="1"/>
    <col min="3582" max="3582" width="38.625" style="9" customWidth="1"/>
    <col min="3583" max="3583" width="15.625" style="9" customWidth="1"/>
    <col min="3584" max="3835" width="8.875" style="9"/>
    <col min="3836" max="3836" width="21.625" style="9" customWidth="1"/>
    <col min="3837" max="3837" width="36.625" style="9" customWidth="1"/>
    <col min="3838" max="3838" width="38.625" style="9" customWidth="1"/>
    <col min="3839" max="3839" width="15.625" style="9" customWidth="1"/>
    <col min="3840" max="4091" width="8.875" style="9"/>
    <col min="4092" max="4092" width="21.625" style="9" customWidth="1"/>
    <col min="4093" max="4093" width="36.625" style="9" customWidth="1"/>
    <col min="4094" max="4094" width="38.625" style="9" customWidth="1"/>
    <col min="4095" max="4095" width="15.625" style="9" customWidth="1"/>
    <col min="4096" max="4347" width="8.875" style="9"/>
    <col min="4348" max="4348" width="21.625" style="9" customWidth="1"/>
    <col min="4349" max="4349" width="36.625" style="9" customWidth="1"/>
    <col min="4350" max="4350" width="38.625" style="9" customWidth="1"/>
    <col min="4351" max="4351" width="15.625" style="9" customWidth="1"/>
    <col min="4352" max="4603" width="8.875" style="9"/>
    <col min="4604" max="4604" width="21.625" style="9" customWidth="1"/>
    <col min="4605" max="4605" width="36.625" style="9" customWidth="1"/>
    <col min="4606" max="4606" width="38.625" style="9" customWidth="1"/>
    <col min="4607" max="4607" width="15.625" style="9" customWidth="1"/>
    <col min="4608" max="4859" width="8.875" style="9"/>
    <col min="4860" max="4860" width="21.625" style="9" customWidth="1"/>
    <col min="4861" max="4861" width="36.625" style="9" customWidth="1"/>
    <col min="4862" max="4862" width="38.625" style="9" customWidth="1"/>
    <col min="4863" max="4863" width="15.625" style="9" customWidth="1"/>
    <col min="4864" max="5115" width="8.875" style="9"/>
    <col min="5116" max="5116" width="21.625" style="9" customWidth="1"/>
    <col min="5117" max="5117" width="36.625" style="9" customWidth="1"/>
    <col min="5118" max="5118" width="38.625" style="9" customWidth="1"/>
    <col min="5119" max="5119" width="15.625" style="9" customWidth="1"/>
    <col min="5120" max="5371" width="8.875" style="9"/>
    <col min="5372" max="5372" width="21.625" style="9" customWidth="1"/>
    <col min="5373" max="5373" width="36.625" style="9" customWidth="1"/>
    <col min="5374" max="5374" width="38.625" style="9" customWidth="1"/>
    <col min="5375" max="5375" width="15.625" style="9" customWidth="1"/>
    <col min="5376" max="5627" width="8.875" style="9"/>
    <col min="5628" max="5628" width="21.625" style="9" customWidth="1"/>
    <col min="5629" max="5629" width="36.625" style="9" customWidth="1"/>
    <col min="5630" max="5630" width="38.625" style="9" customWidth="1"/>
    <col min="5631" max="5631" width="15.625" style="9" customWidth="1"/>
    <col min="5632" max="5883" width="8.875" style="9"/>
    <col min="5884" max="5884" width="21.625" style="9" customWidth="1"/>
    <col min="5885" max="5885" width="36.625" style="9" customWidth="1"/>
    <col min="5886" max="5886" width="38.625" style="9" customWidth="1"/>
    <col min="5887" max="5887" width="15.625" style="9" customWidth="1"/>
    <col min="5888" max="6139" width="8.875" style="9"/>
    <col min="6140" max="6140" width="21.625" style="9" customWidth="1"/>
    <col min="6141" max="6141" width="36.625" style="9" customWidth="1"/>
    <col min="6142" max="6142" width="38.625" style="9" customWidth="1"/>
    <col min="6143" max="6143" width="15.625" style="9" customWidth="1"/>
    <col min="6144" max="6395" width="8.875" style="9"/>
    <col min="6396" max="6396" width="21.625" style="9" customWidth="1"/>
    <col min="6397" max="6397" width="36.625" style="9" customWidth="1"/>
    <col min="6398" max="6398" width="38.625" style="9" customWidth="1"/>
    <col min="6399" max="6399" width="15.625" style="9" customWidth="1"/>
    <col min="6400" max="6651" width="8.875" style="9"/>
    <col min="6652" max="6652" width="21.625" style="9" customWidth="1"/>
    <col min="6653" max="6653" width="36.625" style="9" customWidth="1"/>
    <col min="6654" max="6654" width="38.625" style="9" customWidth="1"/>
    <col min="6655" max="6655" width="15.625" style="9" customWidth="1"/>
    <col min="6656" max="6907" width="8.875" style="9"/>
    <col min="6908" max="6908" width="21.625" style="9" customWidth="1"/>
    <col min="6909" max="6909" width="36.625" style="9" customWidth="1"/>
    <col min="6910" max="6910" width="38.625" style="9" customWidth="1"/>
    <col min="6911" max="6911" width="15.625" style="9" customWidth="1"/>
    <col min="6912" max="7163" width="8.875" style="9"/>
    <col min="7164" max="7164" width="21.625" style="9" customWidth="1"/>
    <col min="7165" max="7165" width="36.625" style="9" customWidth="1"/>
    <col min="7166" max="7166" width="38.625" style="9" customWidth="1"/>
    <col min="7167" max="7167" width="15.625" style="9" customWidth="1"/>
    <col min="7168" max="7419" width="8.875" style="9"/>
    <col min="7420" max="7420" width="21.625" style="9" customWidth="1"/>
    <col min="7421" max="7421" width="36.625" style="9" customWidth="1"/>
    <col min="7422" max="7422" width="38.625" style="9" customWidth="1"/>
    <col min="7423" max="7423" width="15.625" style="9" customWidth="1"/>
    <col min="7424" max="7675" width="8.875" style="9"/>
    <col min="7676" max="7676" width="21.625" style="9" customWidth="1"/>
    <col min="7677" max="7677" width="36.625" style="9" customWidth="1"/>
    <col min="7678" max="7678" width="38.625" style="9" customWidth="1"/>
    <col min="7679" max="7679" width="15.625" style="9" customWidth="1"/>
    <col min="7680" max="7931" width="8.875" style="9"/>
    <col min="7932" max="7932" width="21.625" style="9" customWidth="1"/>
    <col min="7933" max="7933" width="36.625" style="9" customWidth="1"/>
    <col min="7934" max="7934" width="38.625" style="9" customWidth="1"/>
    <col min="7935" max="7935" width="15.625" style="9" customWidth="1"/>
    <col min="7936" max="8187" width="8.875" style="9"/>
    <col min="8188" max="8188" width="21.625" style="9" customWidth="1"/>
    <col min="8189" max="8189" width="36.625" style="9" customWidth="1"/>
    <col min="8190" max="8190" width="38.625" style="9" customWidth="1"/>
    <col min="8191" max="8191" width="15.625" style="9" customWidth="1"/>
    <col min="8192" max="8443" width="8.875" style="9"/>
    <col min="8444" max="8444" width="21.625" style="9" customWidth="1"/>
    <col min="8445" max="8445" width="36.625" style="9" customWidth="1"/>
    <col min="8446" max="8446" width="38.625" style="9" customWidth="1"/>
    <col min="8447" max="8447" width="15.625" style="9" customWidth="1"/>
    <col min="8448" max="8699" width="8.875" style="9"/>
    <col min="8700" max="8700" width="21.625" style="9" customWidth="1"/>
    <col min="8701" max="8701" width="36.625" style="9" customWidth="1"/>
    <col min="8702" max="8702" width="38.625" style="9" customWidth="1"/>
    <col min="8703" max="8703" width="15.625" style="9" customWidth="1"/>
    <col min="8704" max="8955" width="8.875" style="9"/>
    <col min="8956" max="8956" width="21.625" style="9" customWidth="1"/>
    <col min="8957" max="8957" width="36.625" style="9" customWidth="1"/>
    <col min="8958" max="8958" width="38.625" style="9" customWidth="1"/>
    <col min="8959" max="8959" width="15.625" style="9" customWidth="1"/>
    <col min="8960" max="9211" width="8.875" style="9"/>
    <col min="9212" max="9212" width="21.625" style="9" customWidth="1"/>
    <col min="9213" max="9213" width="36.625" style="9" customWidth="1"/>
    <col min="9214" max="9214" width="38.625" style="9" customWidth="1"/>
    <col min="9215" max="9215" width="15.625" style="9" customWidth="1"/>
    <col min="9216" max="9467" width="8.875" style="9"/>
    <col min="9468" max="9468" width="21.625" style="9" customWidth="1"/>
    <col min="9469" max="9469" width="36.625" style="9" customWidth="1"/>
    <col min="9470" max="9470" width="38.625" style="9" customWidth="1"/>
    <col min="9471" max="9471" width="15.625" style="9" customWidth="1"/>
    <col min="9472" max="9723" width="8.875" style="9"/>
    <col min="9724" max="9724" width="21.625" style="9" customWidth="1"/>
    <col min="9725" max="9725" width="36.625" style="9" customWidth="1"/>
    <col min="9726" max="9726" width="38.625" style="9" customWidth="1"/>
    <col min="9727" max="9727" width="15.625" style="9" customWidth="1"/>
    <col min="9728" max="9979" width="8.875" style="9"/>
    <col min="9980" max="9980" width="21.625" style="9" customWidth="1"/>
    <col min="9981" max="9981" width="36.625" style="9" customWidth="1"/>
    <col min="9982" max="9982" width="38.625" style="9" customWidth="1"/>
    <col min="9983" max="9983" width="15.625" style="9" customWidth="1"/>
    <col min="9984" max="10235" width="8.875" style="9"/>
    <col min="10236" max="10236" width="21.625" style="9" customWidth="1"/>
    <col min="10237" max="10237" width="36.625" style="9" customWidth="1"/>
    <col min="10238" max="10238" width="38.625" style="9" customWidth="1"/>
    <col min="10239" max="10239" width="15.625" style="9" customWidth="1"/>
    <col min="10240" max="10491" width="8.875" style="9"/>
    <col min="10492" max="10492" width="21.625" style="9" customWidth="1"/>
    <col min="10493" max="10493" width="36.625" style="9" customWidth="1"/>
    <col min="10494" max="10494" width="38.625" style="9" customWidth="1"/>
    <col min="10495" max="10495" width="15.625" style="9" customWidth="1"/>
    <col min="10496" max="10747" width="8.875" style="9"/>
    <col min="10748" max="10748" width="21.625" style="9" customWidth="1"/>
    <col min="10749" max="10749" width="36.625" style="9" customWidth="1"/>
    <col min="10750" max="10750" width="38.625" style="9" customWidth="1"/>
    <col min="10751" max="10751" width="15.625" style="9" customWidth="1"/>
    <col min="10752" max="11003" width="8.875" style="9"/>
    <col min="11004" max="11004" width="21.625" style="9" customWidth="1"/>
    <col min="11005" max="11005" width="36.625" style="9" customWidth="1"/>
    <col min="11006" max="11006" width="38.625" style="9" customWidth="1"/>
    <col min="11007" max="11007" width="15.625" style="9" customWidth="1"/>
    <col min="11008" max="11259" width="8.875" style="9"/>
    <col min="11260" max="11260" width="21.625" style="9" customWidth="1"/>
    <col min="11261" max="11261" width="36.625" style="9" customWidth="1"/>
    <col min="11262" max="11262" width="38.625" style="9" customWidth="1"/>
    <col min="11263" max="11263" width="15.625" style="9" customWidth="1"/>
    <col min="11264" max="11515" width="8.875" style="9"/>
    <col min="11516" max="11516" width="21.625" style="9" customWidth="1"/>
    <col min="11517" max="11517" width="36.625" style="9" customWidth="1"/>
    <col min="11518" max="11518" width="38.625" style="9" customWidth="1"/>
    <col min="11519" max="11519" width="15.625" style="9" customWidth="1"/>
    <col min="11520" max="11771" width="8.875" style="9"/>
    <col min="11772" max="11772" width="21.625" style="9" customWidth="1"/>
    <col min="11773" max="11773" width="36.625" style="9" customWidth="1"/>
    <col min="11774" max="11774" width="38.625" style="9" customWidth="1"/>
    <col min="11775" max="11775" width="15.625" style="9" customWidth="1"/>
    <col min="11776" max="12027" width="8.875" style="9"/>
    <col min="12028" max="12028" width="21.625" style="9" customWidth="1"/>
    <col min="12029" max="12029" width="36.625" style="9" customWidth="1"/>
    <col min="12030" max="12030" width="38.625" style="9" customWidth="1"/>
    <col min="12031" max="12031" width="15.625" style="9" customWidth="1"/>
    <col min="12032" max="12283" width="8.875" style="9"/>
    <col min="12284" max="12284" width="21.625" style="9" customWidth="1"/>
    <col min="12285" max="12285" width="36.625" style="9" customWidth="1"/>
    <col min="12286" max="12286" width="38.625" style="9" customWidth="1"/>
    <col min="12287" max="12287" width="15.625" style="9" customWidth="1"/>
    <col min="12288" max="12539" width="8.875" style="9"/>
    <col min="12540" max="12540" width="21.625" style="9" customWidth="1"/>
    <col min="12541" max="12541" width="36.625" style="9" customWidth="1"/>
    <col min="12542" max="12542" width="38.625" style="9" customWidth="1"/>
    <col min="12543" max="12543" width="15.625" style="9" customWidth="1"/>
    <col min="12544" max="12795" width="8.875" style="9"/>
    <col min="12796" max="12796" width="21.625" style="9" customWidth="1"/>
    <col min="12797" max="12797" width="36.625" style="9" customWidth="1"/>
    <col min="12798" max="12798" width="38.625" style="9" customWidth="1"/>
    <col min="12799" max="12799" width="15.625" style="9" customWidth="1"/>
    <col min="12800" max="13051" width="8.875" style="9"/>
    <col min="13052" max="13052" width="21.625" style="9" customWidth="1"/>
    <col min="13053" max="13053" width="36.625" style="9" customWidth="1"/>
    <col min="13054" max="13054" width="38.625" style="9" customWidth="1"/>
    <col min="13055" max="13055" width="15.625" style="9" customWidth="1"/>
    <col min="13056" max="13307" width="8.875" style="9"/>
    <col min="13308" max="13308" width="21.625" style="9" customWidth="1"/>
    <col min="13309" max="13309" width="36.625" style="9" customWidth="1"/>
    <col min="13310" max="13310" width="38.625" style="9" customWidth="1"/>
    <col min="13311" max="13311" width="15.625" style="9" customWidth="1"/>
    <col min="13312" max="13563" width="8.875" style="9"/>
    <col min="13564" max="13564" width="21.625" style="9" customWidth="1"/>
    <col min="13565" max="13565" width="36.625" style="9" customWidth="1"/>
    <col min="13566" max="13566" width="38.625" style="9" customWidth="1"/>
    <col min="13567" max="13567" width="15.625" style="9" customWidth="1"/>
    <col min="13568" max="13819" width="8.875" style="9"/>
    <col min="13820" max="13820" width="21.625" style="9" customWidth="1"/>
    <col min="13821" max="13821" width="36.625" style="9" customWidth="1"/>
    <col min="13822" max="13822" width="38.625" style="9" customWidth="1"/>
    <col min="13823" max="13823" width="15.625" style="9" customWidth="1"/>
    <col min="13824" max="14075" width="8.875" style="9"/>
    <col min="14076" max="14076" width="21.625" style="9" customWidth="1"/>
    <col min="14077" max="14077" width="36.625" style="9" customWidth="1"/>
    <col min="14078" max="14078" width="38.625" style="9" customWidth="1"/>
    <col min="14079" max="14079" width="15.625" style="9" customWidth="1"/>
    <col min="14080" max="14331" width="8.875" style="9"/>
    <col min="14332" max="14332" width="21.625" style="9" customWidth="1"/>
    <col min="14333" max="14333" width="36.625" style="9" customWidth="1"/>
    <col min="14334" max="14334" width="38.625" style="9" customWidth="1"/>
    <col min="14335" max="14335" width="15.625" style="9" customWidth="1"/>
    <col min="14336" max="14587" width="8.875" style="9"/>
    <col min="14588" max="14588" width="21.625" style="9" customWidth="1"/>
    <col min="14589" max="14589" width="36.625" style="9" customWidth="1"/>
    <col min="14590" max="14590" width="38.625" style="9" customWidth="1"/>
    <col min="14591" max="14591" width="15.625" style="9" customWidth="1"/>
    <col min="14592" max="14843" width="8.875" style="9"/>
    <col min="14844" max="14844" width="21.625" style="9" customWidth="1"/>
    <col min="14845" max="14845" width="36.625" style="9" customWidth="1"/>
    <col min="14846" max="14846" width="38.625" style="9" customWidth="1"/>
    <col min="14847" max="14847" width="15.625" style="9" customWidth="1"/>
    <col min="14848" max="15099" width="8.875" style="9"/>
    <col min="15100" max="15100" width="21.625" style="9" customWidth="1"/>
    <col min="15101" max="15101" width="36.625" style="9" customWidth="1"/>
    <col min="15102" max="15102" width="38.625" style="9" customWidth="1"/>
    <col min="15103" max="15103" width="15.625" style="9" customWidth="1"/>
    <col min="15104" max="15355" width="8.875" style="9"/>
    <col min="15356" max="15356" width="21.625" style="9" customWidth="1"/>
    <col min="15357" max="15357" width="36.625" style="9" customWidth="1"/>
    <col min="15358" max="15358" width="38.625" style="9" customWidth="1"/>
    <col min="15359" max="15359" width="15.625" style="9" customWidth="1"/>
    <col min="15360" max="15611" width="8.875" style="9"/>
    <col min="15612" max="15612" width="21.625" style="9" customWidth="1"/>
    <col min="15613" max="15613" width="36.625" style="9" customWidth="1"/>
    <col min="15614" max="15614" width="38.625" style="9" customWidth="1"/>
    <col min="15615" max="15615" width="15.625" style="9" customWidth="1"/>
    <col min="15616" max="15867" width="8.875" style="9"/>
    <col min="15868" max="15868" width="21.625" style="9" customWidth="1"/>
    <col min="15869" max="15869" width="36.625" style="9" customWidth="1"/>
    <col min="15870" max="15870" width="38.625" style="9" customWidth="1"/>
    <col min="15871" max="15871" width="15.625" style="9" customWidth="1"/>
    <col min="15872" max="16123" width="8.875" style="9"/>
    <col min="16124" max="16124" width="21.625" style="9" customWidth="1"/>
    <col min="16125" max="16125" width="36.625" style="9" customWidth="1"/>
    <col min="16126" max="16126" width="38.625" style="9" customWidth="1"/>
    <col min="16127" max="16127" width="15.625" style="9" customWidth="1"/>
    <col min="16128" max="16380" width="8.875" style="9"/>
    <col min="16381" max="16384" width="8.875" style="9" customWidth="1"/>
  </cols>
  <sheetData>
    <row r="1" spans="1:12" ht="50.1" customHeight="1">
      <c r="A1" s="29"/>
      <c r="B1" s="29"/>
      <c r="C1" s="29"/>
    </row>
    <row r="2" spans="1:12" ht="45.95" customHeight="1">
      <c r="A2" s="10" t="s">
        <v>1162</v>
      </c>
      <c r="B2" s="29"/>
      <c r="C2" s="29"/>
    </row>
    <row r="3" spans="1:12" ht="18" customHeight="1">
      <c r="A3" s="11" t="s">
        <v>187</v>
      </c>
      <c r="B3" s="29"/>
      <c r="C3" s="29"/>
    </row>
    <row r="4" spans="1:12" ht="18" customHeight="1">
      <c r="A4" s="188" t="s">
        <v>1100</v>
      </c>
      <c r="B4" s="204"/>
      <c r="C4" s="204"/>
      <c r="D4" s="204"/>
      <c r="E4" s="204"/>
      <c r="F4" s="204"/>
      <c r="G4" s="204"/>
    </row>
    <row r="5" spans="1:12" ht="18" customHeight="1">
      <c r="A5" s="180" t="s">
        <v>1153</v>
      </c>
      <c r="B5" s="181"/>
      <c r="C5" s="181"/>
      <c r="D5" s="181"/>
      <c r="E5" s="181"/>
      <c r="F5" s="181"/>
      <c r="G5" s="181"/>
    </row>
    <row r="6" spans="1:12" ht="18" customHeight="1">
      <c r="A6" s="11" t="s">
        <v>1154</v>
      </c>
      <c r="B6" s="29"/>
      <c r="C6" s="29"/>
      <c r="E6" s="152"/>
      <c r="F6" s="152"/>
    </row>
    <row r="7" spans="1:12" ht="2.1" customHeight="1">
      <c r="A7" s="29"/>
      <c r="B7" s="29"/>
      <c r="C7" s="29"/>
    </row>
    <row r="8" spans="1:12" ht="36" customHeight="1">
      <c r="A8" s="183" t="s">
        <v>891</v>
      </c>
      <c r="B8" s="183"/>
      <c r="C8" s="183"/>
      <c r="D8" s="183"/>
      <c r="E8" s="183"/>
      <c r="F8" s="183"/>
      <c r="G8" s="183"/>
    </row>
    <row r="9" spans="1:12" ht="15.95" customHeight="1">
      <c r="A9" s="29"/>
      <c r="B9" s="184"/>
      <c r="C9" s="184"/>
      <c r="F9" s="184" t="s">
        <v>3</v>
      </c>
      <c r="G9" s="184"/>
    </row>
    <row r="10" spans="1:12" ht="17.100000000000001" customHeight="1">
      <c r="A10" s="185" t="s">
        <v>118</v>
      </c>
      <c r="B10" s="196" t="s">
        <v>1081</v>
      </c>
      <c r="C10" s="196"/>
      <c r="D10" s="196" t="s">
        <v>125</v>
      </c>
      <c r="E10" s="196"/>
      <c r="F10" s="196" t="s">
        <v>119</v>
      </c>
      <c r="G10" s="196"/>
    </row>
    <row r="11" spans="1:12" ht="17.100000000000001" customHeight="1">
      <c r="A11" s="185"/>
      <c r="B11" s="79" t="s">
        <v>6</v>
      </c>
      <c r="C11" s="79" t="s">
        <v>124</v>
      </c>
      <c r="D11" s="78" t="s">
        <v>6</v>
      </c>
      <c r="E11" s="78" t="s">
        <v>124</v>
      </c>
      <c r="F11" s="79" t="s">
        <v>6</v>
      </c>
      <c r="G11" s="79" t="s">
        <v>124</v>
      </c>
    </row>
    <row r="12" spans="1:12" ht="17.100000000000001" customHeight="1">
      <c r="A12" s="21" t="s">
        <v>155</v>
      </c>
      <c r="B12" s="70">
        <v>616</v>
      </c>
      <c r="C12" s="71">
        <f>B12/$B$33*100</f>
        <v>2.6779115767508586</v>
      </c>
      <c r="D12" s="70">
        <v>617</v>
      </c>
      <c r="E12" s="71">
        <v>3</v>
      </c>
      <c r="F12" s="70">
        <f>+B12-D12</f>
        <v>-1</v>
      </c>
      <c r="G12" s="71">
        <f>ROUND(F12/D12*100,1)</f>
        <v>-0.2</v>
      </c>
      <c r="H12" s="153"/>
      <c r="J12" s="125"/>
      <c r="L12" s="127"/>
    </row>
    <row r="13" spans="1:12" ht="17.100000000000001" customHeight="1">
      <c r="A13" s="21" t="s">
        <v>107</v>
      </c>
      <c r="B13" s="70">
        <v>602</v>
      </c>
      <c r="C13" s="71">
        <f t="shared" ref="C13:C32" si="0">B13/$B$33*100</f>
        <v>2.6170499500065207</v>
      </c>
      <c r="D13" s="70">
        <v>603</v>
      </c>
      <c r="E13" s="71">
        <v>2.9</v>
      </c>
      <c r="F13" s="70">
        <f t="shared" ref="F13:F32" si="1">+B13-D13</f>
        <v>-1</v>
      </c>
      <c r="G13" s="71">
        <f t="shared" ref="G13:G33" si="2">ROUND(F13/D13*100,1)</f>
        <v>-0.2</v>
      </c>
      <c r="H13" s="153"/>
      <c r="J13" s="125"/>
      <c r="L13" s="127"/>
    </row>
    <row r="14" spans="1:12" ht="17.100000000000001" customHeight="1">
      <c r="A14" s="21" t="s">
        <v>108</v>
      </c>
      <c r="B14" s="70">
        <v>3085</v>
      </c>
      <c r="C14" s="71">
        <f t="shared" si="0"/>
        <v>13.411294179020128</v>
      </c>
      <c r="D14" s="70">
        <v>2963</v>
      </c>
      <c r="E14" s="71">
        <v>14.3</v>
      </c>
      <c r="F14" s="70">
        <f t="shared" si="1"/>
        <v>122</v>
      </c>
      <c r="G14" s="71">
        <f t="shared" si="2"/>
        <v>4.0999999999999996</v>
      </c>
      <c r="H14" s="153"/>
      <c r="J14" s="125"/>
      <c r="L14" s="127"/>
    </row>
    <row r="15" spans="1:12" ht="17.100000000000001" customHeight="1">
      <c r="A15" s="80" t="s">
        <v>133</v>
      </c>
      <c r="B15" s="70">
        <v>379</v>
      </c>
      <c r="C15" s="71">
        <f t="shared" si="0"/>
        <v>1.6476111811502849</v>
      </c>
      <c r="D15" s="70">
        <v>368</v>
      </c>
      <c r="E15" s="71">
        <v>1.8</v>
      </c>
      <c r="F15" s="70">
        <f t="shared" si="1"/>
        <v>11</v>
      </c>
      <c r="G15" s="71">
        <f t="shared" si="2"/>
        <v>3</v>
      </c>
      <c r="H15" s="153"/>
      <c r="J15" s="125"/>
      <c r="L15" s="127"/>
    </row>
    <row r="16" spans="1:12" ht="17.100000000000001" customHeight="1">
      <c r="A16" s="21" t="s">
        <v>109</v>
      </c>
      <c r="B16" s="70">
        <v>140</v>
      </c>
      <c r="C16" s="71">
        <f t="shared" si="0"/>
        <v>0.60861626744337693</v>
      </c>
      <c r="D16" s="70">
        <v>390</v>
      </c>
      <c r="E16" s="71">
        <v>1.9</v>
      </c>
      <c r="F16" s="70">
        <f t="shared" si="1"/>
        <v>-250</v>
      </c>
      <c r="G16" s="71">
        <f t="shared" si="2"/>
        <v>-64.099999999999994</v>
      </c>
      <c r="H16" s="153"/>
      <c r="J16" s="125"/>
      <c r="L16" s="127"/>
    </row>
    <row r="17" spans="1:12" ht="17.100000000000001" customHeight="1">
      <c r="A17" s="21" t="s">
        <v>110</v>
      </c>
      <c r="B17" s="70">
        <v>1824</v>
      </c>
      <c r="C17" s="71">
        <f t="shared" si="0"/>
        <v>7.9294005129765681</v>
      </c>
      <c r="D17" s="70">
        <v>1851</v>
      </c>
      <c r="E17" s="71">
        <v>8.9</v>
      </c>
      <c r="F17" s="70">
        <f t="shared" si="1"/>
        <v>-27</v>
      </c>
      <c r="G17" s="71">
        <f t="shared" si="2"/>
        <v>-1.5</v>
      </c>
      <c r="H17" s="153"/>
      <c r="J17" s="125"/>
      <c r="L17" s="127"/>
    </row>
    <row r="18" spans="1:12" ht="17.100000000000001" customHeight="1">
      <c r="A18" s="21" t="s">
        <v>98</v>
      </c>
      <c r="B18" s="70">
        <v>2226</v>
      </c>
      <c r="C18" s="71">
        <f t="shared" si="0"/>
        <v>9.6769986523496936</v>
      </c>
      <c r="D18" s="70">
        <v>2228</v>
      </c>
      <c r="E18" s="71">
        <v>10.7</v>
      </c>
      <c r="F18" s="70">
        <f t="shared" si="1"/>
        <v>-2</v>
      </c>
      <c r="G18" s="71">
        <f t="shared" si="2"/>
        <v>-0.1</v>
      </c>
      <c r="H18" s="153"/>
      <c r="J18" s="125"/>
      <c r="L18" s="127"/>
    </row>
    <row r="19" spans="1:12" ht="17.100000000000001" customHeight="1">
      <c r="A19" s="21" t="s">
        <v>111</v>
      </c>
      <c r="B19" s="70">
        <v>1027</v>
      </c>
      <c r="C19" s="71">
        <f t="shared" si="0"/>
        <v>4.4646350476024868</v>
      </c>
      <c r="D19" s="70">
        <v>477</v>
      </c>
      <c r="E19" s="71">
        <v>2.2999999999999998</v>
      </c>
      <c r="F19" s="70">
        <f t="shared" si="1"/>
        <v>550</v>
      </c>
      <c r="G19" s="71">
        <f t="shared" si="2"/>
        <v>115.3</v>
      </c>
      <c r="H19" s="153"/>
      <c r="J19" s="125"/>
      <c r="L19" s="127"/>
    </row>
    <row r="20" spans="1:12" ht="17.100000000000001" customHeight="1">
      <c r="A20" s="21" t="s">
        <v>112</v>
      </c>
      <c r="B20" s="70">
        <v>538</v>
      </c>
      <c r="C20" s="71">
        <f t="shared" si="0"/>
        <v>2.3388253706038342</v>
      </c>
      <c r="D20" s="70">
        <v>539</v>
      </c>
      <c r="E20" s="71">
        <v>2.6</v>
      </c>
      <c r="F20" s="70">
        <f t="shared" si="1"/>
        <v>-1</v>
      </c>
      <c r="G20" s="71">
        <f t="shared" si="2"/>
        <v>-0.2</v>
      </c>
      <c r="H20" s="153"/>
      <c r="J20" s="125"/>
      <c r="L20" s="127"/>
    </row>
    <row r="21" spans="1:12" ht="17.100000000000001" customHeight="1">
      <c r="A21" s="21" t="s">
        <v>113</v>
      </c>
      <c r="B21" s="70">
        <v>587</v>
      </c>
      <c r="C21" s="71">
        <f t="shared" si="0"/>
        <v>2.5518410642090159</v>
      </c>
      <c r="D21" s="70">
        <v>555</v>
      </c>
      <c r="E21" s="71">
        <v>2.7</v>
      </c>
      <c r="F21" s="70">
        <f t="shared" si="1"/>
        <v>32</v>
      </c>
      <c r="G21" s="71">
        <f t="shared" si="2"/>
        <v>5.8</v>
      </c>
      <c r="H21" s="153"/>
      <c r="J21" s="125"/>
      <c r="L21" s="127"/>
    </row>
    <row r="22" spans="1:12" ht="17.100000000000001" customHeight="1">
      <c r="A22" s="21" t="s">
        <v>114</v>
      </c>
      <c r="B22" s="70">
        <v>430</v>
      </c>
      <c r="C22" s="71">
        <f t="shared" si="0"/>
        <v>1.8693213928618007</v>
      </c>
      <c r="D22" s="70">
        <v>465</v>
      </c>
      <c r="E22" s="71">
        <v>2.2000000000000002</v>
      </c>
      <c r="F22" s="70">
        <f t="shared" si="1"/>
        <v>-35</v>
      </c>
      <c r="G22" s="71">
        <f t="shared" si="2"/>
        <v>-7.5</v>
      </c>
      <c r="H22" s="153"/>
      <c r="J22" s="125"/>
      <c r="L22" s="127"/>
    </row>
    <row r="23" spans="1:12" ht="17.100000000000001" customHeight="1">
      <c r="A23" s="21" t="s">
        <v>115</v>
      </c>
      <c r="B23" s="70">
        <v>1267</v>
      </c>
      <c r="C23" s="71">
        <f t="shared" si="0"/>
        <v>5.5079772203625614</v>
      </c>
      <c r="D23" s="70">
        <v>1265</v>
      </c>
      <c r="E23" s="71">
        <v>6.1</v>
      </c>
      <c r="F23" s="70">
        <f t="shared" si="1"/>
        <v>2</v>
      </c>
      <c r="G23" s="71">
        <f t="shared" si="2"/>
        <v>0.2</v>
      </c>
      <c r="H23" s="153"/>
      <c r="J23" s="125"/>
      <c r="L23" s="127"/>
    </row>
    <row r="24" spans="1:12" ht="17.100000000000001" customHeight="1">
      <c r="A24" s="21" t="s">
        <v>1101</v>
      </c>
      <c r="B24" s="70">
        <v>3239</v>
      </c>
      <c r="C24" s="71">
        <f t="shared" si="0"/>
        <v>14.080772073207843</v>
      </c>
      <c r="D24" s="70">
        <v>1825</v>
      </c>
      <c r="E24" s="71">
        <v>8.8000000000000007</v>
      </c>
      <c r="F24" s="70">
        <f t="shared" si="1"/>
        <v>1414</v>
      </c>
      <c r="G24" s="71">
        <f t="shared" si="2"/>
        <v>77.5</v>
      </c>
      <c r="H24" s="153"/>
      <c r="J24" s="125"/>
      <c r="L24" s="127"/>
    </row>
    <row r="25" spans="1:12" ht="17.100000000000001" customHeight="1">
      <c r="A25" s="21" t="s">
        <v>117</v>
      </c>
      <c r="B25" s="70">
        <v>513</v>
      </c>
      <c r="C25" s="71">
        <f t="shared" si="0"/>
        <v>2.2301438942746601</v>
      </c>
      <c r="D25" s="70">
        <v>826</v>
      </c>
      <c r="E25" s="71">
        <v>4</v>
      </c>
      <c r="F25" s="70">
        <f t="shared" si="1"/>
        <v>-313</v>
      </c>
      <c r="G25" s="71">
        <f t="shared" si="2"/>
        <v>-37.9</v>
      </c>
      <c r="H25" s="153"/>
      <c r="J25" s="125"/>
      <c r="L25" s="127"/>
    </row>
    <row r="26" spans="1:12" ht="17.100000000000001" customHeight="1">
      <c r="A26" s="107" t="s">
        <v>175</v>
      </c>
      <c r="B26" s="70">
        <v>116</v>
      </c>
      <c r="C26" s="71">
        <f t="shared" si="0"/>
        <v>0.50428205016736949</v>
      </c>
      <c r="D26" s="70">
        <v>115</v>
      </c>
      <c r="E26" s="71">
        <v>0.5</v>
      </c>
      <c r="F26" s="70">
        <f t="shared" si="1"/>
        <v>1</v>
      </c>
      <c r="G26" s="71">
        <f t="shared" si="2"/>
        <v>0.9</v>
      </c>
      <c r="H26" s="153"/>
      <c r="J26" s="125"/>
      <c r="L26" s="127"/>
    </row>
    <row r="27" spans="1:12" ht="17.100000000000001" customHeight="1">
      <c r="A27" s="21" t="s">
        <v>176</v>
      </c>
      <c r="B27" s="86">
        <v>0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153"/>
      <c r="J27" s="125"/>
      <c r="L27" s="127"/>
    </row>
    <row r="28" spans="1:12" ht="17.100000000000001" customHeight="1">
      <c r="A28" s="21" t="s">
        <v>177</v>
      </c>
      <c r="B28" s="70">
        <v>4256</v>
      </c>
      <c r="C28" s="71">
        <f t="shared" si="0"/>
        <v>18.50193453027866</v>
      </c>
      <c r="D28" s="70">
        <v>3802</v>
      </c>
      <c r="E28" s="71">
        <v>18.3</v>
      </c>
      <c r="F28" s="70">
        <f t="shared" si="1"/>
        <v>454</v>
      </c>
      <c r="G28" s="71">
        <f t="shared" si="2"/>
        <v>11.9</v>
      </c>
      <c r="H28" s="153"/>
      <c r="J28" s="125"/>
      <c r="L28" s="127"/>
    </row>
    <row r="29" spans="1:12" ht="17.100000000000001" customHeight="1">
      <c r="A29" s="21" t="s">
        <v>178</v>
      </c>
      <c r="B29" s="70">
        <v>2</v>
      </c>
      <c r="C29" s="71">
        <f t="shared" si="0"/>
        <v>8.6945181063339556E-3</v>
      </c>
      <c r="D29" s="70">
        <v>11</v>
      </c>
      <c r="E29" s="71">
        <v>0</v>
      </c>
      <c r="F29" s="70">
        <f t="shared" si="1"/>
        <v>-9</v>
      </c>
      <c r="G29" s="71">
        <f t="shared" si="2"/>
        <v>-81.8</v>
      </c>
      <c r="H29" s="153"/>
      <c r="J29" s="125"/>
      <c r="L29" s="127"/>
    </row>
    <row r="30" spans="1:12" ht="17.100000000000001" customHeight="1">
      <c r="A30" s="21" t="s">
        <v>179</v>
      </c>
      <c r="B30" s="70">
        <v>81</v>
      </c>
      <c r="C30" s="71">
        <f t="shared" si="0"/>
        <v>0.35212798330652523</v>
      </c>
      <c r="D30" s="70">
        <v>80</v>
      </c>
      <c r="E30" s="71">
        <v>0.4</v>
      </c>
      <c r="F30" s="70">
        <f t="shared" si="1"/>
        <v>1</v>
      </c>
      <c r="G30" s="71">
        <f t="shared" si="2"/>
        <v>1.3</v>
      </c>
      <c r="H30" s="153"/>
      <c r="J30" s="125"/>
      <c r="L30" s="127"/>
    </row>
    <row r="31" spans="1:12" s="46" customFormat="1" ht="17.100000000000001" customHeight="1">
      <c r="A31" s="21" t="s">
        <v>180</v>
      </c>
      <c r="B31" s="70">
        <v>156</v>
      </c>
      <c r="C31" s="71">
        <f t="shared" si="0"/>
        <v>0.67817241229404857</v>
      </c>
      <c r="D31" s="70">
        <v>175</v>
      </c>
      <c r="E31" s="71">
        <v>0.8</v>
      </c>
      <c r="F31" s="70">
        <f t="shared" si="1"/>
        <v>-19</v>
      </c>
      <c r="G31" s="71">
        <f t="shared" si="2"/>
        <v>-10.9</v>
      </c>
      <c r="H31" s="153"/>
      <c r="I31" s="9"/>
      <c r="J31" s="125"/>
      <c r="K31" s="9"/>
      <c r="L31" s="127"/>
    </row>
    <row r="32" spans="1:12" ht="17.100000000000001" customHeight="1">
      <c r="A32" s="21" t="s">
        <v>181</v>
      </c>
      <c r="B32" s="70">
        <v>1919</v>
      </c>
      <c r="C32" s="71">
        <f t="shared" si="0"/>
        <v>8.34239012302743</v>
      </c>
      <c r="D32" s="70">
        <v>1621</v>
      </c>
      <c r="E32" s="71">
        <v>7.8</v>
      </c>
      <c r="F32" s="70">
        <f t="shared" si="1"/>
        <v>298</v>
      </c>
      <c r="G32" s="71">
        <f t="shared" si="2"/>
        <v>18.399999999999999</v>
      </c>
      <c r="H32" s="153"/>
      <c r="J32" s="125"/>
      <c r="L32" s="127"/>
    </row>
    <row r="33" spans="1:12" ht="17.100000000000001" customHeight="1">
      <c r="A33" s="21" t="s">
        <v>106</v>
      </c>
      <c r="B33" s="70">
        <f>SUM(B12:B32)</f>
        <v>23003</v>
      </c>
      <c r="C33" s="71">
        <v>100</v>
      </c>
      <c r="D33" s="70">
        <v>20776</v>
      </c>
      <c r="E33" s="71">
        <v>100</v>
      </c>
      <c r="F33" s="70">
        <f>+B33-D33</f>
        <v>2227</v>
      </c>
      <c r="G33" s="71">
        <f t="shared" si="2"/>
        <v>10.7</v>
      </c>
      <c r="H33" s="153"/>
      <c r="J33" s="125"/>
      <c r="L33" s="127"/>
    </row>
    <row r="34" spans="1:12" ht="17.100000000000001" customHeight="1">
      <c r="A34" s="87" t="s">
        <v>120</v>
      </c>
      <c r="B34" s="88"/>
      <c r="C34" s="89"/>
      <c r="D34" s="4"/>
      <c r="E34" s="4"/>
      <c r="F34" s="4"/>
      <c r="G34" s="4"/>
    </row>
    <row r="35" spans="1:12" ht="17.100000000000001" customHeight="1">
      <c r="A35" s="29"/>
      <c r="B35" s="29"/>
      <c r="C35" s="29"/>
      <c r="D35" s="29"/>
      <c r="E35" s="29"/>
      <c r="F35" s="29"/>
      <c r="G35" s="29"/>
    </row>
    <row r="36" spans="1:12" ht="17.100000000000001" customHeight="1">
      <c r="A36" s="29"/>
      <c r="B36" s="29"/>
      <c r="C36" s="29"/>
    </row>
    <row r="37" spans="1:12" ht="17.100000000000001" customHeight="1">
      <c r="A37" s="29"/>
      <c r="B37" s="29"/>
      <c r="C37" s="29"/>
    </row>
    <row r="38" spans="1:12" ht="17.100000000000001" customHeight="1">
      <c r="A38" s="29"/>
      <c r="B38" s="29"/>
      <c r="C38" s="29"/>
    </row>
    <row r="39" spans="1:12" ht="17.100000000000001" customHeight="1">
      <c r="A39" s="29"/>
      <c r="B39" s="29"/>
      <c r="C39" s="29"/>
    </row>
    <row r="40" spans="1:12" ht="17.100000000000001" customHeight="1">
      <c r="A40" s="29"/>
      <c r="B40" s="29"/>
      <c r="C40" s="29"/>
    </row>
    <row r="41" spans="1:12" ht="17.100000000000001" customHeight="1">
      <c r="A41" s="29"/>
      <c r="B41" s="29"/>
      <c r="C41" s="29"/>
    </row>
    <row r="42" spans="1:12" ht="17.100000000000001" customHeight="1">
      <c r="A42" s="29"/>
      <c r="B42" s="29"/>
      <c r="C42" s="29"/>
    </row>
    <row r="43" spans="1:12" ht="17.100000000000001" customHeight="1">
      <c r="A43" s="29"/>
      <c r="B43" s="29"/>
      <c r="C43" s="29"/>
    </row>
    <row r="44" spans="1:12" ht="17.100000000000001" customHeight="1">
      <c r="A44" s="29"/>
      <c r="B44" s="29"/>
      <c r="C44" s="29"/>
    </row>
    <row r="45" spans="1:12" ht="17.100000000000001" customHeight="1">
      <c r="A45" s="29"/>
      <c r="B45" s="29"/>
      <c r="C45" s="29"/>
    </row>
    <row r="46" spans="1:12" ht="17.100000000000001" customHeight="1">
      <c r="A46" s="29"/>
      <c r="B46" s="29"/>
      <c r="C46" s="29"/>
    </row>
    <row r="47" spans="1:12" ht="17.100000000000001" customHeight="1">
      <c r="A47" s="29"/>
      <c r="B47" s="29"/>
      <c r="C47" s="29"/>
    </row>
    <row r="48" spans="1:12" ht="17.100000000000001" customHeight="1">
      <c r="A48" s="29"/>
      <c r="B48" s="29"/>
      <c r="C48" s="29"/>
    </row>
    <row r="49" spans="1:3" ht="17.100000000000001" customHeight="1">
      <c r="A49" s="29"/>
      <c r="B49" s="29"/>
      <c r="C49" s="29"/>
    </row>
    <row r="50" spans="1:3" ht="17.100000000000001" customHeight="1">
      <c r="A50" s="29"/>
      <c r="B50" s="29"/>
      <c r="C50" s="29"/>
    </row>
    <row r="51" spans="1:3" ht="17.100000000000001" customHeight="1">
      <c r="A51" s="29"/>
      <c r="B51" s="29"/>
      <c r="C51" s="29"/>
    </row>
    <row r="52" spans="1:3" ht="17.100000000000001" customHeight="1">
      <c r="A52" s="29"/>
      <c r="B52" s="29"/>
      <c r="C52" s="29"/>
    </row>
    <row r="53" spans="1:3" ht="17.100000000000001" customHeight="1">
      <c r="A53" s="29"/>
      <c r="B53" s="29"/>
      <c r="C53" s="29"/>
    </row>
    <row r="54" spans="1:3" ht="17.100000000000001" customHeight="1">
      <c r="A54" s="29"/>
      <c r="B54" s="29"/>
      <c r="C54" s="29"/>
    </row>
    <row r="55" spans="1:3" ht="17.100000000000001" customHeight="1">
      <c r="A55" s="29"/>
      <c r="B55" s="29"/>
      <c r="C55" s="29"/>
    </row>
    <row r="56" spans="1:3" ht="17.100000000000001" customHeight="1">
      <c r="A56" s="29"/>
      <c r="B56" s="29"/>
      <c r="C56" s="29"/>
    </row>
    <row r="57" spans="1:3" ht="17.100000000000001" customHeight="1">
      <c r="A57" s="29"/>
      <c r="B57" s="29"/>
      <c r="C57" s="29"/>
    </row>
    <row r="58" spans="1:3" ht="17.100000000000001" customHeight="1">
      <c r="A58" s="29"/>
      <c r="B58" s="29"/>
      <c r="C58" s="29"/>
    </row>
    <row r="59" spans="1:3" ht="17.100000000000001" customHeight="1">
      <c r="A59" s="29"/>
      <c r="B59" s="29"/>
      <c r="C59" s="29"/>
    </row>
    <row r="60" spans="1:3">
      <c r="A60" s="29"/>
      <c r="B60" s="29"/>
      <c r="C60" s="29"/>
    </row>
    <row r="61" spans="1:3">
      <c r="A61" s="29"/>
      <c r="B61" s="29"/>
      <c r="C61" s="29"/>
    </row>
  </sheetData>
  <mergeCells count="9">
    <mergeCell ref="A4:G4"/>
    <mergeCell ref="A5:G5"/>
    <mergeCell ref="A8:G8"/>
    <mergeCell ref="B9:C9"/>
    <mergeCell ref="A10:A11"/>
    <mergeCell ref="D10:E10"/>
    <mergeCell ref="B10:C10"/>
    <mergeCell ref="F10:G10"/>
    <mergeCell ref="F9:G9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workbookViewId="0"/>
  </sheetViews>
  <sheetFormatPr defaultRowHeight="15.75"/>
  <cols>
    <col min="1" max="1" width="36.375" style="9" customWidth="1"/>
    <col min="2" max="2" width="10.75" style="9" customWidth="1"/>
    <col min="3" max="3" width="8.75" style="9" customWidth="1"/>
    <col min="4" max="4" width="10.75" style="9" customWidth="1"/>
    <col min="5" max="5" width="8.75" style="9" customWidth="1"/>
    <col min="6" max="6" width="10.75" style="9" customWidth="1"/>
    <col min="7" max="7" width="8.75" style="9" customWidth="1"/>
    <col min="8" max="251" width="8.875" style="9"/>
    <col min="252" max="252" width="5.625" style="9" customWidth="1"/>
    <col min="253" max="253" width="36.625" style="9" customWidth="1"/>
    <col min="254" max="254" width="40.625" style="9" customWidth="1"/>
    <col min="255" max="255" width="15.625" style="9" customWidth="1"/>
    <col min="256" max="507" width="8.875" style="9"/>
    <col min="508" max="508" width="5.625" style="9" customWidth="1"/>
    <col min="509" max="509" width="36.625" style="9" customWidth="1"/>
    <col min="510" max="510" width="40.625" style="9" customWidth="1"/>
    <col min="511" max="511" width="15.625" style="9" customWidth="1"/>
    <col min="512" max="763" width="8.875" style="9"/>
    <col min="764" max="764" width="5.625" style="9" customWidth="1"/>
    <col min="765" max="765" width="36.625" style="9" customWidth="1"/>
    <col min="766" max="766" width="40.625" style="9" customWidth="1"/>
    <col min="767" max="767" width="15.625" style="9" customWidth="1"/>
    <col min="768" max="1019" width="8.875" style="9"/>
    <col min="1020" max="1020" width="5.625" style="9" customWidth="1"/>
    <col min="1021" max="1021" width="36.625" style="9" customWidth="1"/>
    <col min="1022" max="1022" width="40.625" style="9" customWidth="1"/>
    <col min="1023" max="1023" width="15.625" style="9" customWidth="1"/>
    <col min="1024" max="1275" width="8.875" style="9"/>
    <col min="1276" max="1276" width="5.625" style="9" customWidth="1"/>
    <col min="1277" max="1277" width="36.625" style="9" customWidth="1"/>
    <col min="1278" max="1278" width="40.625" style="9" customWidth="1"/>
    <col min="1279" max="1279" width="15.625" style="9" customWidth="1"/>
    <col min="1280" max="1531" width="8.875" style="9"/>
    <col min="1532" max="1532" width="5.625" style="9" customWidth="1"/>
    <col min="1533" max="1533" width="36.625" style="9" customWidth="1"/>
    <col min="1534" max="1534" width="40.625" style="9" customWidth="1"/>
    <col min="1535" max="1535" width="15.625" style="9" customWidth="1"/>
    <col min="1536" max="1787" width="8.875" style="9"/>
    <col min="1788" max="1788" width="5.625" style="9" customWidth="1"/>
    <col min="1789" max="1789" width="36.625" style="9" customWidth="1"/>
    <col min="1790" max="1790" width="40.625" style="9" customWidth="1"/>
    <col min="1791" max="1791" width="15.625" style="9" customWidth="1"/>
    <col min="1792" max="2043" width="8.875" style="9"/>
    <col min="2044" max="2044" width="5.625" style="9" customWidth="1"/>
    <col min="2045" max="2045" width="36.625" style="9" customWidth="1"/>
    <col min="2046" max="2046" width="40.625" style="9" customWidth="1"/>
    <col min="2047" max="2047" width="15.625" style="9" customWidth="1"/>
    <col min="2048" max="2299" width="8.875" style="9"/>
    <col min="2300" max="2300" width="5.625" style="9" customWidth="1"/>
    <col min="2301" max="2301" width="36.625" style="9" customWidth="1"/>
    <col min="2302" max="2302" width="40.625" style="9" customWidth="1"/>
    <col min="2303" max="2303" width="15.625" style="9" customWidth="1"/>
    <col min="2304" max="2555" width="8.875" style="9"/>
    <col min="2556" max="2556" width="5.625" style="9" customWidth="1"/>
    <col min="2557" max="2557" width="36.625" style="9" customWidth="1"/>
    <col min="2558" max="2558" width="40.625" style="9" customWidth="1"/>
    <col min="2559" max="2559" width="15.625" style="9" customWidth="1"/>
    <col min="2560" max="2811" width="8.875" style="9"/>
    <col min="2812" max="2812" width="5.625" style="9" customWidth="1"/>
    <col min="2813" max="2813" width="36.625" style="9" customWidth="1"/>
    <col min="2814" max="2814" width="40.625" style="9" customWidth="1"/>
    <col min="2815" max="2815" width="15.625" style="9" customWidth="1"/>
    <col min="2816" max="3067" width="8.875" style="9"/>
    <col min="3068" max="3068" width="5.625" style="9" customWidth="1"/>
    <col min="3069" max="3069" width="36.625" style="9" customWidth="1"/>
    <col min="3070" max="3070" width="40.625" style="9" customWidth="1"/>
    <col min="3071" max="3071" width="15.625" style="9" customWidth="1"/>
    <col min="3072" max="3323" width="8.875" style="9"/>
    <col min="3324" max="3324" width="5.625" style="9" customWidth="1"/>
    <col min="3325" max="3325" width="36.625" style="9" customWidth="1"/>
    <col min="3326" max="3326" width="40.625" style="9" customWidth="1"/>
    <col min="3327" max="3327" width="15.625" style="9" customWidth="1"/>
    <col min="3328" max="3579" width="8.875" style="9"/>
    <col min="3580" max="3580" width="5.625" style="9" customWidth="1"/>
    <col min="3581" max="3581" width="36.625" style="9" customWidth="1"/>
    <col min="3582" max="3582" width="40.625" style="9" customWidth="1"/>
    <col min="3583" max="3583" width="15.625" style="9" customWidth="1"/>
    <col min="3584" max="3835" width="8.875" style="9"/>
    <col min="3836" max="3836" width="5.625" style="9" customWidth="1"/>
    <col min="3837" max="3837" width="36.625" style="9" customWidth="1"/>
    <col min="3838" max="3838" width="40.625" style="9" customWidth="1"/>
    <col min="3839" max="3839" width="15.625" style="9" customWidth="1"/>
    <col min="3840" max="4091" width="8.875" style="9"/>
    <col min="4092" max="4092" width="5.625" style="9" customWidth="1"/>
    <col min="4093" max="4093" width="36.625" style="9" customWidth="1"/>
    <col min="4094" max="4094" width="40.625" style="9" customWidth="1"/>
    <col min="4095" max="4095" width="15.625" style="9" customWidth="1"/>
    <col min="4096" max="4347" width="8.875" style="9"/>
    <col min="4348" max="4348" width="5.625" style="9" customWidth="1"/>
    <col min="4349" max="4349" width="36.625" style="9" customWidth="1"/>
    <col min="4350" max="4350" width="40.625" style="9" customWidth="1"/>
    <col min="4351" max="4351" width="15.625" style="9" customWidth="1"/>
    <col min="4352" max="4603" width="8.875" style="9"/>
    <col min="4604" max="4604" width="5.625" style="9" customWidth="1"/>
    <col min="4605" max="4605" width="36.625" style="9" customWidth="1"/>
    <col min="4606" max="4606" width="40.625" style="9" customWidth="1"/>
    <col min="4607" max="4607" width="15.625" style="9" customWidth="1"/>
    <col min="4608" max="4859" width="8.875" style="9"/>
    <col min="4860" max="4860" width="5.625" style="9" customWidth="1"/>
    <col min="4861" max="4861" width="36.625" style="9" customWidth="1"/>
    <col min="4862" max="4862" width="40.625" style="9" customWidth="1"/>
    <col min="4863" max="4863" width="15.625" style="9" customWidth="1"/>
    <col min="4864" max="5115" width="8.875" style="9"/>
    <col min="5116" max="5116" width="5.625" style="9" customWidth="1"/>
    <col min="5117" max="5117" width="36.625" style="9" customWidth="1"/>
    <col min="5118" max="5118" width="40.625" style="9" customWidth="1"/>
    <col min="5119" max="5119" width="15.625" style="9" customWidth="1"/>
    <col min="5120" max="5371" width="8.875" style="9"/>
    <col min="5372" max="5372" width="5.625" style="9" customWidth="1"/>
    <col min="5373" max="5373" width="36.625" style="9" customWidth="1"/>
    <col min="5374" max="5374" width="40.625" style="9" customWidth="1"/>
    <col min="5375" max="5375" width="15.625" style="9" customWidth="1"/>
    <col min="5376" max="5627" width="8.875" style="9"/>
    <col min="5628" max="5628" width="5.625" style="9" customWidth="1"/>
    <col min="5629" max="5629" width="36.625" style="9" customWidth="1"/>
    <col min="5630" max="5630" width="40.625" style="9" customWidth="1"/>
    <col min="5631" max="5631" width="15.625" style="9" customWidth="1"/>
    <col min="5632" max="5883" width="8.875" style="9"/>
    <col min="5884" max="5884" width="5.625" style="9" customWidth="1"/>
    <col min="5885" max="5885" width="36.625" style="9" customWidth="1"/>
    <col min="5886" max="5886" width="40.625" style="9" customWidth="1"/>
    <col min="5887" max="5887" width="15.625" style="9" customWidth="1"/>
    <col min="5888" max="6139" width="8.875" style="9"/>
    <col min="6140" max="6140" width="5.625" style="9" customWidth="1"/>
    <col min="6141" max="6141" width="36.625" style="9" customWidth="1"/>
    <col min="6142" max="6142" width="40.625" style="9" customWidth="1"/>
    <col min="6143" max="6143" width="15.625" style="9" customWidth="1"/>
    <col min="6144" max="6395" width="8.875" style="9"/>
    <col min="6396" max="6396" width="5.625" style="9" customWidth="1"/>
    <col min="6397" max="6397" width="36.625" style="9" customWidth="1"/>
    <col min="6398" max="6398" width="40.625" style="9" customWidth="1"/>
    <col min="6399" max="6399" width="15.625" style="9" customWidth="1"/>
    <col min="6400" max="6651" width="8.875" style="9"/>
    <col min="6652" max="6652" width="5.625" style="9" customWidth="1"/>
    <col min="6653" max="6653" width="36.625" style="9" customWidth="1"/>
    <col min="6654" max="6654" width="40.625" style="9" customWidth="1"/>
    <col min="6655" max="6655" width="15.625" style="9" customWidth="1"/>
    <col min="6656" max="6907" width="8.875" style="9"/>
    <col min="6908" max="6908" width="5.625" style="9" customWidth="1"/>
    <col min="6909" max="6909" width="36.625" style="9" customWidth="1"/>
    <col min="6910" max="6910" width="40.625" style="9" customWidth="1"/>
    <col min="6911" max="6911" width="15.625" style="9" customWidth="1"/>
    <col min="6912" max="7163" width="8.875" style="9"/>
    <col min="7164" max="7164" width="5.625" style="9" customWidth="1"/>
    <col min="7165" max="7165" width="36.625" style="9" customWidth="1"/>
    <col min="7166" max="7166" width="40.625" style="9" customWidth="1"/>
    <col min="7167" max="7167" width="15.625" style="9" customWidth="1"/>
    <col min="7168" max="7419" width="8.875" style="9"/>
    <col min="7420" max="7420" width="5.625" style="9" customWidth="1"/>
    <col min="7421" max="7421" width="36.625" style="9" customWidth="1"/>
    <col min="7422" max="7422" width="40.625" style="9" customWidth="1"/>
    <col min="7423" max="7423" width="15.625" style="9" customWidth="1"/>
    <col min="7424" max="7675" width="8.875" style="9"/>
    <col min="7676" max="7676" width="5.625" style="9" customWidth="1"/>
    <col min="7677" max="7677" width="36.625" style="9" customWidth="1"/>
    <col min="7678" max="7678" width="40.625" style="9" customWidth="1"/>
    <col min="7679" max="7679" width="15.625" style="9" customWidth="1"/>
    <col min="7680" max="7931" width="8.875" style="9"/>
    <col min="7932" max="7932" width="5.625" style="9" customWidth="1"/>
    <col min="7933" max="7933" width="36.625" style="9" customWidth="1"/>
    <col min="7934" max="7934" width="40.625" style="9" customWidth="1"/>
    <col min="7935" max="7935" width="15.625" style="9" customWidth="1"/>
    <col min="7936" max="8187" width="8.875" style="9"/>
    <col min="8188" max="8188" width="5.625" style="9" customWidth="1"/>
    <col min="8189" max="8189" width="36.625" style="9" customWidth="1"/>
    <col min="8190" max="8190" width="40.625" style="9" customWidth="1"/>
    <col min="8191" max="8191" width="15.625" style="9" customWidth="1"/>
    <col min="8192" max="8443" width="8.875" style="9"/>
    <col min="8444" max="8444" width="5.625" style="9" customWidth="1"/>
    <col min="8445" max="8445" width="36.625" style="9" customWidth="1"/>
    <col min="8446" max="8446" width="40.625" style="9" customWidth="1"/>
    <col min="8447" max="8447" width="15.625" style="9" customWidth="1"/>
    <col min="8448" max="8699" width="8.875" style="9"/>
    <col min="8700" max="8700" width="5.625" style="9" customWidth="1"/>
    <col min="8701" max="8701" width="36.625" style="9" customWidth="1"/>
    <col min="8702" max="8702" width="40.625" style="9" customWidth="1"/>
    <col min="8703" max="8703" width="15.625" style="9" customWidth="1"/>
    <col min="8704" max="8955" width="8.875" style="9"/>
    <col min="8956" max="8956" width="5.625" style="9" customWidth="1"/>
    <col min="8957" max="8957" width="36.625" style="9" customWidth="1"/>
    <col min="8958" max="8958" width="40.625" style="9" customWidth="1"/>
    <col min="8959" max="8959" width="15.625" style="9" customWidth="1"/>
    <col min="8960" max="9211" width="8.875" style="9"/>
    <col min="9212" max="9212" width="5.625" style="9" customWidth="1"/>
    <col min="9213" max="9213" width="36.625" style="9" customWidth="1"/>
    <col min="9214" max="9214" width="40.625" style="9" customWidth="1"/>
    <col min="9215" max="9215" width="15.625" style="9" customWidth="1"/>
    <col min="9216" max="9467" width="8.875" style="9"/>
    <col min="9468" max="9468" width="5.625" style="9" customWidth="1"/>
    <col min="9469" max="9469" width="36.625" style="9" customWidth="1"/>
    <col min="9470" max="9470" width="40.625" style="9" customWidth="1"/>
    <col min="9471" max="9471" width="15.625" style="9" customWidth="1"/>
    <col min="9472" max="9723" width="8.875" style="9"/>
    <col min="9724" max="9724" width="5.625" style="9" customWidth="1"/>
    <col min="9725" max="9725" width="36.625" style="9" customWidth="1"/>
    <col min="9726" max="9726" width="40.625" style="9" customWidth="1"/>
    <col min="9727" max="9727" width="15.625" style="9" customWidth="1"/>
    <col min="9728" max="9979" width="8.875" style="9"/>
    <col min="9980" max="9980" width="5.625" style="9" customWidth="1"/>
    <col min="9981" max="9981" width="36.625" style="9" customWidth="1"/>
    <col min="9982" max="9982" width="40.625" style="9" customWidth="1"/>
    <col min="9983" max="9983" width="15.625" style="9" customWidth="1"/>
    <col min="9984" max="10235" width="8.875" style="9"/>
    <col min="10236" max="10236" width="5.625" style="9" customWidth="1"/>
    <col min="10237" max="10237" width="36.625" style="9" customWidth="1"/>
    <col min="10238" max="10238" width="40.625" style="9" customWidth="1"/>
    <col min="10239" max="10239" width="15.625" style="9" customWidth="1"/>
    <col min="10240" max="10491" width="8.875" style="9"/>
    <col min="10492" max="10492" width="5.625" style="9" customWidth="1"/>
    <col min="10493" max="10493" width="36.625" style="9" customWidth="1"/>
    <col min="10494" max="10494" width="40.625" style="9" customWidth="1"/>
    <col min="10495" max="10495" width="15.625" style="9" customWidth="1"/>
    <col min="10496" max="10747" width="8.875" style="9"/>
    <col min="10748" max="10748" width="5.625" style="9" customWidth="1"/>
    <col min="10749" max="10749" width="36.625" style="9" customWidth="1"/>
    <col min="10750" max="10750" width="40.625" style="9" customWidth="1"/>
    <col min="10751" max="10751" width="15.625" style="9" customWidth="1"/>
    <col min="10752" max="11003" width="8.875" style="9"/>
    <col min="11004" max="11004" width="5.625" style="9" customWidth="1"/>
    <col min="11005" max="11005" width="36.625" style="9" customWidth="1"/>
    <col min="11006" max="11006" width="40.625" style="9" customWidth="1"/>
    <col min="11007" max="11007" width="15.625" style="9" customWidth="1"/>
    <col min="11008" max="11259" width="8.875" style="9"/>
    <col min="11260" max="11260" width="5.625" style="9" customWidth="1"/>
    <col min="11261" max="11261" width="36.625" style="9" customWidth="1"/>
    <col min="11262" max="11262" width="40.625" style="9" customWidth="1"/>
    <col min="11263" max="11263" width="15.625" style="9" customWidth="1"/>
    <col min="11264" max="11515" width="8.875" style="9"/>
    <col min="11516" max="11516" width="5.625" style="9" customWidth="1"/>
    <col min="11517" max="11517" width="36.625" style="9" customWidth="1"/>
    <col min="11518" max="11518" width="40.625" style="9" customWidth="1"/>
    <col min="11519" max="11519" width="15.625" style="9" customWidth="1"/>
    <col min="11520" max="11771" width="8.875" style="9"/>
    <col min="11772" max="11772" width="5.625" style="9" customWidth="1"/>
    <col min="11773" max="11773" width="36.625" style="9" customWidth="1"/>
    <col min="11774" max="11774" width="40.625" style="9" customWidth="1"/>
    <col min="11775" max="11775" width="15.625" style="9" customWidth="1"/>
    <col min="11776" max="12027" width="8.875" style="9"/>
    <col min="12028" max="12028" width="5.625" style="9" customWidth="1"/>
    <col min="12029" max="12029" width="36.625" style="9" customWidth="1"/>
    <col min="12030" max="12030" width="40.625" style="9" customWidth="1"/>
    <col min="12031" max="12031" width="15.625" style="9" customWidth="1"/>
    <col min="12032" max="12283" width="8.875" style="9"/>
    <col min="12284" max="12284" width="5.625" style="9" customWidth="1"/>
    <col min="12285" max="12285" width="36.625" style="9" customWidth="1"/>
    <col min="12286" max="12286" width="40.625" style="9" customWidth="1"/>
    <col min="12287" max="12287" width="15.625" style="9" customWidth="1"/>
    <col min="12288" max="12539" width="8.875" style="9"/>
    <col min="12540" max="12540" width="5.625" style="9" customWidth="1"/>
    <col min="12541" max="12541" width="36.625" style="9" customWidth="1"/>
    <col min="12542" max="12542" width="40.625" style="9" customWidth="1"/>
    <col min="12543" max="12543" width="15.625" style="9" customWidth="1"/>
    <col min="12544" max="12795" width="8.875" style="9"/>
    <col min="12796" max="12796" width="5.625" style="9" customWidth="1"/>
    <col min="12797" max="12797" width="36.625" style="9" customWidth="1"/>
    <col min="12798" max="12798" width="40.625" style="9" customWidth="1"/>
    <col min="12799" max="12799" width="15.625" style="9" customWidth="1"/>
    <col min="12800" max="13051" width="8.875" style="9"/>
    <col min="13052" max="13052" width="5.625" style="9" customWidth="1"/>
    <col min="13053" max="13053" width="36.625" style="9" customWidth="1"/>
    <col min="13054" max="13054" width="40.625" style="9" customWidth="1"/>
    <col min="13055" max="13055" width="15.625" style="9" customWidth="1"/>
    <col min="13056" max="13307" width="8.875" style="9"/>
    <col min="13308" max="13308" width="5.625" style="9" customWidth="1"/>
    <col min="13309" max="13309" width="36.625" style="9" customWidth="1"/>
    <col min="13310" max="13310" width="40.625" style="9" customWidth="1"/>
    <col min="13311" max="13311" width="15.625" style="9" customWidth="1"/>
    <col min="13312" max="13563" width="8.875" style="9"/>
    <col min="13564" max="13564" width="5.625" style="9" customWidth="1"/>
    <col min="13565" max="13565" width="36.625" style="9" customWidth="1"/>
    <col min="13566" max="13566" width="40.625" style="9" customWidth="1"/>
    <col min="13567" max="13567" width="15.625" style="9" customWidth="1"/>
    <col min="13568" max="13819" width="8.875" style="9"/>
    <col min="13820" max="13820" width="5.625" style="9" customWidth="1"/>
    <col min="13821" max="13821" width="36.625" style="9" customWidth="1"/>
    <col min="13822" max="13822" width="40.625" style="9" customWidth="1"/>
    <col min="13823" max="13823" width="15.625" style="9" customWidth="1"/>
    <col min="13824" max="14075" width="8.875" style="9"/>
    <col min="14076" max="14076" width="5.625" style="9" customWidth="1"/>
    <col min="14077" max="14077" width="36.625" style="9" customWidth="1"/>
    <col min="14078" max="14078" width="40.625" style="9" customWidth="1"/>
    <col min="14079" max="14079" width="15.625" style="9" customWidth="1"/>
    <col min="14080" max="14331" width="8.875" style="9"/>
    <col min="14332" max="14332" width="5.625" style="9" customWidth="1"/>
    <col min="14333" max="14333" width="36.625" style="9" customWidth="1"/>
    <col min="14334" max="14334" width="40.625" style="9" customWidth="1"/>
    <col min="14335" max="14335" width="15.625" style="9" customWidth="1"/>
    <col min="14336" max="14587" width="8.875" style="9"/>
    <col min="14588" max="14588" width="5.625" style="9" customWidth="1"/>
    <col min="14589" max="14589" width="36.625" style="9" customWidth="1"/>
    <col min="14590" max="14590" width="40.625" style="9" customWidth="1"/>
    <col min="14591" max="14591" width="15.625" style="9" customWidth="1"/>
    <col min="14592" max="14843" width="8.875" style="9"/>
    <col min="14844" max="14844" width="5.625" style="9" customWidth="1"/>
    <col min="14845" max="14845" width="36.625" style="9" customWidth="1"/>
    <col min="14846" max="14846" width="40.625" style="9" customWidth="1"/>
    <col min="14847" max="14847" width="15.625" style="9" customWidth="1"/>
    <col min="14848" max="15099" width="8.875" style="9"/>
    <col min="15100" max="15100" width="5.625" style="9" customWidth="1"/>
    <col min="15101" max="15101" width="36.625" style="9" customWidth="1"/>
    <col min="15102" max="15102" width="40.625" style="9" customWidth="1"/>
    <col min="15103" max="15103" width="15.625" style="9" customWidth="1"/>
    <col min="15104" max="15355" width="8.875" style="9"/>
    <col min="15356" max="15356" width="5.625" style="9" customWidth="1"/>
    <col min="15357" max="15357" width="36.625" style="9" customWidth="1"/>
    <col min="15358" max="15358" width="40.625" style="9" customWidth="1"/>
    <col min="15359" max="15359" width="15.625" style="9" customWidth="1"/>
    <col min="15360" max="15611" width="8.875" style="9"/>
    <col min="15612" max="15612" width="5.625" style="9" customWidth="1"/>
    <col min="15613" max="15613" width="36.625" style="9" customWidth="1"/>
    <col min="15614" max="15614" width="40.625" style="9" customWidth="1"/>
    <col min="15615" max="15615" width="15.625" style="9" customWidth="1"/>
    <col min="15616" max="15867" width="8.875" style="9"/>
    <col min="15868" max="15868" width="5.625" style="9" customWidth="1"/>
    <col min="15869" max="15869" width="36.625" style="9" customWidth="1"/>
    <col min="15870" max="15870" width="40.625" style="9" customWidth="1"/>
    <col min="15871" max="15871" width="15.625" style="9" customWidth="1"/>
    <col min="15872" max="16123" width="8.875" style="9"/>
    <col min="16124" max="16124" width="5.625" style="9" customWidth="1"/>
    <col min="16125" max="16125" width="36.625" style="9" customWidth="1"/>
    <col min="16126" max="16126" width="40.625" style="9" customWidth="1"/>
    <col min="16127" max="16127" width="15.625" style="9" customWidth="1"/>
    <col min="16128" max="16380" width="8.875" style="9"/>
    <col min="16381" max="16384" width="8.875" style="9" customWidth="1"/>
  </cols>
  <sheetData>
    <row r="1" spans="1:11" ht="50.1" customHeight="1">
      <c r="A1" s="29"/>
      <c r="B1" s="29"/>
      <c r="C1" s="29"/>
    </row>
    <row r="2" spans="1:11" ht="36" customHeight="1">
      <c r="A2" s="29"/>
      <c r="B2" s="29"/>
      <c r="C2" s="29"/>
    </row>
    <row r="3" spans="1:11" ht="18" customHeight="1">
      <c r="A3" s="11" t="s">
        <v>186</v>
      </c>
      <c r="B3" s="29"/>
      <c r="C3" s="29"/>
    </row>
    <row r="4" spans="1:11" ht="18" customHeight="1">
      <c r="A4" s="188" t="s">
        <v>1159</v>
      </c>
      <c r="B4" s="204"/>
      <c r="C4" s="204"/>
      <c r="D4" s="204"/>
      <c r="E4" s="204"/>
      <c r="F4" s="204"/>
      <c r="G4" s="204"/>
    </row>
    <row r="5" spans="1:11" ht="18" customHeight="1">
      <c r="A5" s="180" t="s">
        <v>1160</v>
      </c>
      <c r="B5" s="181"/>
      <c r="C5" s="181"/>
      <c r="D5" s="181"/>
      <c r="E5" s="181"/>
      <c r="F5" s="181"/>
      <c r="G5" s="181"/>
    </row>
    <row r="6" spans="1:11" ht="18" customHeight="1">
      <c r="A6" s="11" t="s">
        <v>1107</v>
      </c>
      <c r="B6" s="29"/>
      <c r="C6" s="29"/>
    </row>
    <row r="7" spans="1:11" ht="45.95" customHeight="1">
      <c r="A7" s="183" t="s">
        <v>87</v>
      </c>
      <c r="B7" s="183"/>
      <c r="C7" s="183"/>
      <c r="D7" s="183"/>
      <c r="E7" s="183"/>
      <c r="F7" s="183"/>
      <c r="G7" s="183"/>
    </row>
    <row r="8" spans="1:11" ht="15.95" customHeight="1">
      <c r="A8" s="29"/>
      <c r="F8" s="184" t="s">
        <v>3</v>
      </c>
      <c r="G8" s="184"/>
    </row>
    <row r="9" spans="1:11" ht="17.100000000000001" customHeight="1">
      <c r="A9" s="185" t="s">
        <v>118</v>
      </c>
      <c r="B9" s="196" t="s">
        <v>1106</v>
      </c>
      <c r="C9" s="196"/>
      <c r="D9" s="196" t="s">
        <v>125</v>
      </c>
      <c r="E9" s="196"/>
      <c r="F9" s="196" t="s">
        <v>119</v>
      </c>
      <c r="G9" s="196"/>
    </row>
    <row r="10" spans="1:11" ht="17.100000000000001" customHeight="1">
      <c r="A10" s="185"/>
      <c r="B10" s="79" t="s">
        <v>6</v>
      </c>
      <c r="C10" s="79" t="s">
        <v>124</v>
      </c>
      <c r="D10" s="78" t="s">
        <v>6</v>
      </c>
      <c r="E10" s="78" t="s">
        <v>124</v>
      </c>
      <c r="F10" s="79" t="s">
        <v>6</v>
      </c>
      <c r="G10" s="79" t="s">
        <v>124</v>
      </c>
    </row>
    <row r="11" spans="1:11" ht="17.100000000000001" customHeight="1">
      <c r="A11" s="21" t="s">
        <v>155</v>
      </c>
      <c r="B11" s="70">
        <v>8453</v>
      </c>
      <c r="C11" s="71">
        <f>B11/$B$32*100</f>
        <v>7.5848392943667786</v>
      </c>
      <c r="D11" s="70">
        <v>7917</v>
      </c>
      <c r="E11" s="71">
        <v>8.5</v>
      </c>
      <c r="F11" s="70">
        <f>+B11-D11</f>
        <v>536</v>
      </c>
      <c r="G11" s="71">
        <f>ROUND(F11/D11*100,1)</f>
        <v>6.8</v>
      </c>
      <c r="H11" s="153"/>
      <c r="I11" s="116"/>
      <c r="K11" s="125"/>
    </row>
    <row r="12" spans="1:11" ht="17.100000000000001" customHeight="1">
      <c r="A12" s="21" t="s">
        <v>107</v>
      </c>
      <c r="B12" s="70">
        <v>6091</v>
      </c>
      <c r="C12" s="71">
        <f t="shared" ref="C12:C23" si="0">B12/$B$32*100</f>
        <v>5.4654272024119308</v>
      </c>
      <c r="D12" s="70">
        <v>4820</v>
      </c>
      <c r="E12" s="71">
        <v>5.2</v>
      </c>
      <c r="F12" s="70">
        <f t="shared" ref="F12:F30" si="1">+B12-D12</f>
        <v>1271</v>
      </c>
      <c r="G12" s="71">
        <f t="shared" ref="G12:G32" si="2">ROUND(F12/D12*100,1)</f>
        <v>26.4</v>
      </c>
      <c r="H12" s="153"/>
      <c r="I12" s="116"/>
      <c r="K12" s="125"/>
    </row>
    <row r="13" spans="1:11" ht="17.100000000000001" customHeight="1">
      <c r="A13" s="21" t="s">
        <v>108</v>
      </c>
      <c r="B13" s="70">
        <v>26506</v>
      </c>
      <c r="C13" s="71">
        <f t="shared" si="0"/>
        <v>23.783715880336665</v>
      </c>
      <c r="D13" s="70">
        <v>21314</v>
      </c>
      <c r="E13" s="71">
        <v>22.9</v>
      </c>
      <c r="F13" s="70">
        <f t="shared" si="1"/>
        <v>5192</v>
      </c>
      <c r="G13" s="71">
        <f t="shared" si="2"/>
        <v>24.4</v>
      </c>
      <c r="H13" s="153"/>
      <c r="I13" s="116"/>
      <c r="K13" s="125"/>
    </row>
    <row r="14" spans="1:11" ht="17.100000000000001" customHeight="1">
      <c r="A14" s="80" t="s">
        <v>137</v>
      </c>
      <c r="B14" s="70">
        <v>5883</v>
      </c>
      <c r="C14" s="71">
        <f t="shared" si="0"/>
        <v>5.2787897277605298</v>
      </c>
      <c r="D14" s="70">
        <v>4741</v>
      </c>
      <c r="E14" s="71">
        <v>5.0999999999999996</v>
      </c>
      <c r="F14" s="70">
        <f t="shared" si="1"/>
        <v>1142</v>
      </c>
      <c r="G14" s="71">
        <f t="shared" si="2"/>
        <v>24.1</v>
      </c>
      <c r="H14" s="153"/>
      <c r="I14" s="116"/>
      <c r="K14" s="125"/>
    </row>
    <row r="15" spans="1:11" ht="17.100000000000001" customHeight="1">
      <c r="A15" s="21" t="s">
        <v>109</v>
      </c>
      <c r="B15" s="70">
        <v>4463</v>
      </c>
      <c r="C15" s="71">
        <f t="shared" si="0"/>
        <v>4.0046300450442365</v>
      </c>
      <c r="D15" s="70">
        <v>5703</v>
      </c>
      <c r="E15" s="71">
        <v>6.1</v>
      </c>
      <c r="F15" s="70">
        <f t="shared" si="1"/>
        <v>-1240</v>
      </c>
      <c r="G15" s="71">
        <f t="shared" si="2"/>
        <v>-21.7</v>
      </c>
      <c r="H15" s="153"/>
      <c r="I15" s="116"/>
      <c r="K15" s="125"/>
    </row>
    <row r="16" spans="1:11" ht="17.100000000000001" customHeight="1">
      <c r="A16" s="21" t="s">
        <v>110</v>
      </c>
      <c r="B16" s="70">
        <v>8469</v>
      </c>
      <c r="C16" s="71">
        <f t="shared" si="0"/>
        <v>7.5991960231861171</v>
      </c>
      <c r="D16" s="70">
        <v>7202</v>
      </c>
      <c r="E16" s="71">
        <v>7.8</v>
      </c>
      <c r="F16" s="70">
        <f t="shared" si="1"/>
        <v>1267</v>
      </c>
      <c r="G16" s="71">
        <f t="shared" si="2"/>
        <v>17.600000000000001</v>
      </c>
      <c r="H16" s="153"/>
      <c r="I16" s="116"/>
      <c r="K16" s="125"/>
    </row>
    <row r="17" spans="1:14" ht="17.100000000000001" customHeight="1">
      <c r="A17" s="21" t="s">
        <v>121</v>
      </c>
      <c r="B17" s="70">
        <v>4767</v>
      </c>
      <c r="C17" s="71">
        <f t="shared" si="0"/>
        <v>4.2774078926116683</v>
      </c>
      <c r="D17" s="70">
        <v>3982</v>
      </c>
      <c r="E17" s="71">
        <v>4.3</v>
      </c>
      <c r="F17" s="70">
        <f t="shared" si="1"/>
        <v>785</v>
      </c>
      <c r="G17" s="71">
        <f t="shared" si="2"/>
        <v>19.7</v>
      </c>
      <c r="H17" s="153"/>
      <c r="I17" s="116"/>
      <c r="K17" s="125"/>
    </row>
    <row r="18" spans="1:14" ht="17.100000000000001" customHeight="1">
      <c r="A18" s="21" t="s">
        <v>111</v>
      </c>
      <c r="B18" s="70">
        <v>7935</v>
      </c>
      <c r="C18" s="71">
        <f t="shared" si="0"/>
        <v>7.1200401988406936</v>
      </c>
      <c r="D18" s="70">
        <v>7790</v>
      </c>
      <c r="E18" s="71">
        <v>8.4</v>
      </c>
      <c r="F18" s="70">
        <f t="shared" si="1"/>
        <v>145</v>
      </c>
      <c r="G18" s="71">
        <f t="shared" si="2"/>
        <v>1.9</v>
      </c>
      <c r="H18" s="153"/>
      <c r="I18" s="116"/>
      <c r="K18" s="125"/>
    </row>
    <row r="19" spans="1:14" ht="17.100000000000001" customHeight="1">
      <c r="A19" s="21" t="s">
        <v>112</v>
      </c>
      <c r="B19" s="70">
        <v>4962</v>
      </c>
      <c r="C19" s="71">
        <f t="shared" si="0"/>
        <v>4.4523805250973565</v>
      </c>
      <c r="D19" s="70">
        <v>2901</v>
      </c>
      <c r="E19" s="71">
        <v>3.1</v>
      </c>
      <c r="F19" s="70">
        <f t="shared" si="1"/>
        <v>2061</v>
      </c>
      <c r="G19" s="71">
        <f t="shared" si="2"/>
        <v>71</v>
      </c>
      <c r="H19" s="153"/>
      <c r="I19" s="116"/>
      <c r="K19" s="125"/>
    </row>
    <row r="20" spans="1:14" ht="17.100000000000001" customHeight="1">
      <c r="A20" s="21" t="s">
        <v>113</v>
      </c>
      <c r="B20" s="70">
        <v>8028</v>
      </c>
      <c r="C20" s="71">
        <f t="shared" si="0"/>
        <v>7.2034886851030988</v>
      </c>
      <c r="D20" s="70">
        <v>5886</v>
      </c>
      <c r="E20" s="71">
        <v>6.3</v>
      </c>
      <c r="F20" s="70">
        <f t="shared" si="1"/>
        <v>2142</v>
      </c>
      <c r="G20" s="71">
        <f t="shared" si="2"/>
        <v>36.4</v>
      </c>
      <c r="H20" s="153"/>
      <c r="I20" s="116"/>
      <c r="K20" s="125"/>
    </row>
    <row r="21" spans="1:14" ht="17.100000000000001" customHeight="1">
      <c r="A21" s="21" t="s">
        <v>114</v>
      </c>
      <c r="B21" s="70">
        <v>6333</v>
      </c>
      <c r="C21" s="71">
        <f t="shared" si="0"/>
        <v>5.682572725804425</v>
      </c>
      <c r="D21" s="70">
        <v>5433</v>
      </c>
      <c r="E21" s="71">
        <v>5.8999999999999995</v>
      </c>
      <c r="F21" s="70">
        <f t="shared" si="1"/>
        <v>900</v>
      </c>
      <c r="G21" s="71">
        <f t="shared" si="2"/>
        <v>16.600000000000001</v>
      </c>
      <c r="H21" s="153"/>
      <c r="I21" s="116"/>
      <c r="K21" s="125"/>
    </row>
    <row r="22" spans="1:14" ht="17.100000000000001" customHeight="1">
      <c r="A22" s="21" t="s">
        <v>115</v>
      </c>
      <c r="B22" s="70">
        <v>12528</v>
      </c>
      <c r="C22" s="71">
        <f t="shared" si="0"/>
        <v>11.241318665542057</v>
      </c>
      <c r="D22" s="70">
        <v>8783</v>
      </c>
      <c r="E22" s="71">
        <v>9.5</v>
      </c>
      <c r="F22" s="70">
        <f t="shared" si="1"/>
        <v>3745</v>
      </c>
      <c r="G22" s="71">
        <f t="shared" si="2"/>
        <v>42.6</v>
      </c>
      <c r="H22" s="153"/>
      <c r="I22" s="116"/>
      <c r="K22" s="125"/>
    </row>
    <row r="23" spans="1:14" ht="17.100000000000001" customHeight="1">
      <c r="A23" s="21" t="s">
        <v>116</v>
      </c>
      <c r="B23" s="70">
        <v>5057</v>
      </c>
      <c r="C23" s="71">
        <f t="shared" si="0"/>
        <v>4.5376236024621788</v>
      </c>
      <c r="D23" s="70">
        <v>4768</v>
      </c>
      <c r="E23" s="71">
        <v>5.0999999999999996</v>
      </c>
      <c r="F23" s="70">
        <f t="shared" si="1"/>
        <v>289</v>
      </c>
      <c r="G23" s="71">
        <f t="shared" si="2"/>
        <v>6.1</v>
      </c>
      <c r="H23" s="153"/>
      <c r="I23" s="116"/>
      <c r="K23" s="125"/>
    </row>
    <row r="24" spans="1:14" ht="17.100000000000001" customHeight="1">
      <c r="A24" s="21" t="s">
        <v>117</v>
      </c>
      <c r="B24" s="70">
        <v>1971</v>
      </c>
      <c r="C24" s="71">
        <v>1.7</v>
      </c>
      <c r="D24" s="70">
        <v>1681</v>
      </c>
      <c r="E24" s="71">
        <v>1.8</v>
      </c>
      <c r="F24" s="70">
        <f t="shared" si="1"/>
        <v>290</v>
      </c>
      <c r="G24" s="71">
        <f t="shared" si="2"/>
        <v>17.3</v>
      </c>
      <c r="H24" s="153"/>
      <c r="I24" s="116"/>
      <c r="K24" s="125"/>
    </row>
    <row r="25" spans="1:14" ht="17.100000000000001" customHeight="1">
      <c r="A25" s="107" t="s">
        <v>175</v>
      </c>
      <c r="B25" s="86">
        <v>0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153"/>
      <c r="I25" s="116"/>
      <c r="K25" s="125"/>
    </row>
    <row r="26" spans="1:14" ht="17.100000000000001" customHeight="1">
      <c r="A26" s="21" t="s">
        <v>176</v>
      </c>
      <c r="B26" s="86">
        <v>0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153"/>
      <c r="I26" s="116"/>
      <c r="K26" s="125"/>
    </row>
    <row r="27" spans="1:14" ht="17.100000000000001" customHeight="1">
      <c r="A27" s="21" t="s">
        <v>177</v>
      </c>
      <c r="B27" s="86">
        <v>0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153"/>
      <c r="I27" s="116"/>
      <c r="K27" s="125"/>
    </row>
    <row r="28" spans="1:14" ht="17.100000000000001" customHeight="1">
      <c r="A28" s="21" t="s">
        <v>178</v>
      </c>
      <c r="B28" s="86">
        <v>0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153"/>
      <c r="I28" s="116"/>
      <c r="K28" s="125"/>
    </row>
    <row r="29" spans="1:14" ht="17.100000000000001" customHeight="1">
      <c r="A29" s="21" t="s">
        <v>179</v>
      </c>
      <c r="B29" s="86">
        <v>0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153"/>
      <c r="I29" s="116"/>
      <c r="K29" s="125"/>
    </row>
    <row r="30" spans="1:14" s="46" customFormat="1" ht="17.100000000000001" customHeight="1">
      <c r="A30" s="21" t="s">
        <v>180</v>
      </c>
      <c r="B30" s="86">
        <v>0</v>
      </c>
      <c r="C30" s="86">
        <v>0</v>
      </c>
      <c r="D30" s="70">
        <v>12</v>
      </c>
      <c r="E30" s="71">
        <v>0</v>
      </c>
      <c r="F30" s="70">
        <f t="shared" si="1"/>
        <v>-12</v>
      </c>
      <c r="G30" s="71">
        <f t="shared" si="2"/>
        <v>-100</v>
      </c>
      <c r="H30" s="153"/>
      <c r="I30" s="116"/>
      <c r="J30" s="9"/>
      <c r="K30" s="125"/>
      <c r="L30" s="9"/>
      <c r="M30" s="9"/>
      <c r="N30" s="9"/>
    </row>
    <row r="31" spans="1:14" ht="17.100000000000001" customHeight="1">
      <c r="A31" s="21" t="s">
        <v>181</v>
      </c>
      <c r="B31" s="86">
        <v>0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  <c r="H31" s="153"/>
      <c r="I31" s="116"/>
      <c r="K31" s="125"/>
    </row>
    <row r="32" spans="1:14" ht="17.100000000000001" customHeight="1">
      <c r="A32" s="21" t="s">
        <v>106</v>
      </c>
      <c r="B32" s="70">
        <f>SUM(B11:B31)</f>
        <v>111446</v>
      </c>
      <c r="C32" s="71">
        <v>100</v>
      </c>
      <c r="D32" s="70">
        <v>92933</v>
      </c>
      <c r="E32" s="71">
        <v>100</v>
      </c>
      <c r="F32" s="70">
        <f>+B32-D32</f>
        <v>18513</v>
      </c>
      <c r="G32" s="71">
        <f t="shared" si="2"/>
        <v>19.899999999999999</v>
      </c>
      <c r="H32" s="153"/>
      <c r="I32" s="116"/>
      <c r="K32" s="125"/>
    </row>
    <row r="33" spans="1:3" ht="17.100000000000001" customHeight="1">
      <c r="A33" s="29"/>
      <c r="B33" s="51"/>
      <c r="C33" s="53"/>
    </row>
    <row r="34" spans="1:3" ht="17.100000000000001" customHeight="1">
      <c r="A34" s="29"/>
      <c r="B34" s="159"/>
      <c r="C34" s="29"/>
    </row>
    <row r="35" spans="1:3" ht="17.100000000000001" customHeight="1">
      <c r="A35" s="29"/>
      <c r="B35" s="29"/>
      <c r="C35" s="29"/>
    </row>
    <row r="36" spans="1:3" ht="17.100000000000001" customHeight="1">
      <c r="A36" s="29"/>
      <c r="B36" s="29"/>
      <c r="C36" s="29"/>
    </row>
    <row r="37" spans="1:3" ht="17.100000000000001" customHeight="1">
      <c r="A37" s="29"/>
      <c r="B37" s="29"/>
      <c r="C37" s="29"/>
    </row>
    <row r="38" spans="1:3" ht="17.100000000000001" customHeight="1">
      <c r="A38" s="29"/>
      <c r="B38" s="29"/>
      <c r="C38" s="29"/>
    </row>
    <row r="39" spans="1:3" ht="17.100000000000001" customHeight="1">
      <c r="A39" s="29"/>
      <c r="B39" s="29"/>
      <c r="C39" s="29"/>
    </row>
    <row r="40" spans="1:3" ht="17.100000000000001" customHeight="1">
      <c r="A40" s="29"/>
      <c r="B40" s="29"/>
      <c r="C40" s="29"/>
    </row>
    <row r="41" spans="1:3" ht="17.100000000000001" customHeight="1">
      <c r="A41" s="29"/>
      <c r="B41" s="29"/>
      <c r="C41" s="29"/>
    </row>
    <row r="42" spans="1:3" ht="17.100000000000001" customHeight="1">
      <c r="A42" s="29"/>
      <c r="B42" s="29"/>
      <c r="C42" s="29"/>
    </row>
    <row r="43" spans="1:3" ht="17.100000000000001" customHeight="1">
      <c r="A43" s="29"/>
      <c r="B43" s="29"/>
      <c r="C43" s="29"/>
    </row>
    <row r="44" spans="1:3" ht="17.100000000000001" customHeight="1">
      <c r="A44" s="29"/>
      <c r="B44" s="29"/>
      <c r="C44" s="29"/>
    </row>
    <row r="45" spans="1:3" ht="17.100000000000001" customHeight="1">
      <c r="A45" s="29"/>
      <c r="B45" s="29"/>
      <c r="C45" s="29"/>
    </row>
    <row r="46" spans="1:3" ht="17.100000000000001" customHeight="1">
      <c r="A46" s="29"/>
      <c r="B46" s="29"/>
      <c r="C46" s="29"/>
    </row>
    <row r="47" spans="1:3" ht="17.100000000000001" customHeight="1">
      <c r="A47" s="29"/>
      <c r="B47" s="29"/>
      <c r="C47" s="29"/>
    </row>
    <row r="48" spans="1:3" ht="17.100000000000001" customHeight="1">
      <c r="A48" s="29"/>
      <c r="B48" s="29"/>
      <c r="C48" s="29"/>
    </row>
    <row r="49" spans="1:3" ht="17.100000000000001" customHeight="1">
      <c r="A49" s="29"/>
      <c r="B49" s="29"/>
      <c r="C49" s="29"/>
    </row>
    <row r="50" spans="1:3" ht="17.100000000000001" customHeight="1">
      <c r="A50" s="29"/>
      <c r="B50" s="29"/>
      <c r="C50" s="29"/>
    </row>
    <row r="51" spans="1:3" ht="17.100000000000001" customHeight="1">
      <c r="A51" s="29"/>
      <c r="B51" s="29"/>
      <c r="C51" s="29"/>
    </row>
    <row r="52" spans="1:3" ht="17.100000000000001" customHeight="1">
      <c r="A52" s="29"/>
      <c r="B52" s="29"/>
      <c r="C52" s="29"/>
    </row>
    <row r="53" spans="1:3" ht="17.100000000000001" customHeight="1">
      <c r="A53" s="29"/>
      <c r="B53" s="29"/>
      <c r="C53" s="29"/>
    </row>
    <row r="54" spans="1:3" ht="17.100000000000001" customHeight="1">
      <c r="A54" s="29"/>
      <c r="B54" s="29"/>
      <c r="C54" s="29"/>
    </row>
    <row r="55" spans="1:3" ht="17.100000000000001" customHeight="1">
      <c r="A55" s="29"/>
      <c r="B55" s="29"/>
      <c r="C55" s="29"/>
    </row>
    <row r="56" spans="1:3" ht="17.100000000000001" customHeight="1">
      <c r="A56" s="29"/>
      <c r="B56" s="29"/>
      <c r="C56" s="29"/>
    </row>
    <row r="57" spans="1:3" ht="17.100000000000001" customHeight="1">
      <c r="A57" s="29"/>
      <c r="B57" s="29"/>
      <c r="C57" s="29"/>
    </row>
    <row r="58" spans="1:3" ht="17.100000000000001" customHeight="1">
      <c r="A58" s="29"/>
      <c r="B58" s="29"/>
      <c r="C58" s="29"/>
    </row>
    <row r="59" spans="1:3" ht="17.100000000000001" customHeight="1">
      <c r="A59" s="29"/>
      <c r="B59" s="29"/>
      <c r="C59" s="29"/>
    </row>
    <row r="60" spans="1:3">
      <c r="A60" s="29"/>
      <c r="B60" s="29"/>
      <c r="C60" s="29"/>
    </row>
  </sheetData>
  <mergeCells count="8">
    <mergeCell ref="A4:G4"/>
    <mergeCell ref="A5:G5"/>
    <mergeCell ref="A7:G7"/>
    <mergeCell ref="F8:G8"/>
    <mergeCell ref="A9:A10"/>
    <mergeCell ref="D9:E9"/>
    <mergeCell ref="B9:C9"/>
    <mergeCell ref="F9:G9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Normal="100" workbookViewId="0"/>
  </sheetViews>
  <sheetFormatPr defaultRowHeight="15.75"/>
  <cols>
    <col min="1" max="1" width="35" style="9" bestFit="1" customWidth="1"/>
    <col min="2" max="2" width="10.75" style="9" customWidth="1"/>
    <col min="3" max="3" width="8.75" style="9" customWidth="1"/>
    <col min="4" max="4" width="10.75" style="9" customWidth="1"/>
    <col min="5" max="5" width="8.625" style="9" customWidth="1"/>
    <col min="6" max="6" width="10.75" style="9" customWidth="1"/>
    <col min="7" max="7" width="8.75" style="9" customWidth="1"/>
    <col min="8" max="10" width="8.875" style="9"/>
    <col min="11" max="11" width="8.875" style="126"/>
    <col min="12" max="250" width="8.875" style="9"/>
    <col min="251" max="251" width="22.625" style="9" customWidth="1"/>
    <col min="252" max="252" width="36.625" style="9" customWidth="1"/>
    <col min="253" max="253" width="38.625" style="9" customWidth="1"/>
    <col min="254" max="254" width="15.625" style="9" customWidth="1"/>
    <col min="255" max="506" width="8.875" style="9"/>
    <col min="507" max="507" width="22.625" style="9" customWidth="1"/>
    <col min="508" max="508" width="36.625" style="9" customWidth="1"/>
    <col min="509" max="509" width="38.625" style="9" customWidth="1"/>
    <col min="510" max="510" width="15.625" style="9" customWidth="1"/>
    <col min="511" max="762" width="8.875" style="9"/>
    <col min="763" max="763" width="22.625" style="9" customWidth="1"/>
    <col min="764" max="764" width="36.625" style="9" customWidth="1"/>
    <col min="765" max="765" width="38.625" style="9" customWidth="1"/>
    <col min="766" max="766" width="15.625" style="9" customWidth="1"/>
    <col min="767" max="1018" width="8.875" style="9"/>
    <col min="1019" max="1019" width="22.625" style="9" customWidth="1"/>
    <col min="1020" max="1020" width="36.625" style="9" customWidth="1"/>
    <col min="1021" max="1021" width="38.625" style="9" customWidth="1"/>
    <col min="1022" max="1022" width="15.625" style="9" customWidth="1"/>
    <col min="1023" max="1274" width="8.875" style="9"/>
    <col min="1275" max="1275" width="22.625" style="9" customWidth="1"/>
    <col min="1276" max="1276" width="36.625" style="9" customWidth="1"/>
    <col min="1277" max="1277" width="38.625" style="9" customWidth="1"/>
    <col min="1278" max="1278" width="15.625" style="9" customWidth="1"/>
    <col min="1279" max="1530" width="8.875" style="9"/>
    <col min="1531" max="1531" width="22.625" style="9" customWidth="1"/>
    <col min="1532" max="1532" width="36.625" style="9" customWidth="1"/>
    <col min="1533" max="1533" width="38.625" style="9" customWidth="1"/>
    <col min="1534" max="1534" width="15.625" style="9" customWidth="1"/>
    <col min="1535" max="1786" width="8.875" style="9"/>
    <col min="1787" max="1787" width="22.625" style="9" customWidth="1"/>
    <col min="1788" max="1788" width="36.625" style="9" customWidth="1"/>
    <col min="1789" max="1789" width="38.625" style="9" customWidth="1"/>
    <col min="1790" max="1790" width="15.625" style="9" customWidth="1"/>
    <col min="1791" max="2042" width="8.875" style="9"/>
    <col min="2043" max="2043" width="22.625" style="9" customWidth="1"/>
    <col min="2044" max="2044" width="36.625" style="9" customWidth="1"/>
    <col min="2045" max="2045" width="38.625" style="9" customWidth="1"/>
    <col min="2046" max="2046" width="15.625" style="9" customWidth="1"/>
    <col min="2047" max="2298" width="8.875" style="9"/>
    <col min="2299" max="2299" width="22.625" style="9" customWidth="1"/>
    <col min="2300" max="2300" width="36.625" style="9" customWidth="1"/>
    <col min="2301" max="2301" width="38.625" style="9" customWidth="1"/>
    <col min="2302" max="2302" width="15.625" style="9" customWidth="1"/>
    <col min="2303" max="2554" width="8.875" style="9"/>
    <col min="2555" max="2555" width="22.625" style="9" customWidth="1"/>
    <col min="2556" max="2556" width="36.625" style="9" customWidth="1"/>
    <col min="2557" max="2557" width="38.625" style="9" customWidth="1"/>
    <col min="2558" max="2558" width="15.625" style="9" customWidth="1"/>
    <col min="2559" max="2810" width="8.875" style="9"/>
    <col min="2811" max="2811" width="22.625" style="9" customWidth="1"/>
    <col min="2812" max="2812" width="36.625" style="9" customWidth="1"/>
    <col min="2813" max="2813" width="38.625" style="9" customWidth="1"/>
    <col min="2814" max="2814" width="15.625" style="9" customWidth="1"/>
    <col min="2815" max="3066" width="8.875" style="9"/>
    <col min="3067" max="3067" width="22.625" style="9" customWidth="1"/>
    <col min="3068" max="3068" width="36.625" style="9" customWidth="1"/>
    <col min="3069" max="3069" width="38.625" style="9" customWidth="1"/>
    <col min="3070" max="3070" width="15.625" style="9" customWidth="1"/>
    <col min="3071" max="3322" width="8.875" style="9"/>
    <col min="3323" max="3323" width="22.625" style="9" customWidth="1"/>
    <col min="3324" max="3324" width="36.625" style="9" customWidth="1"/>
    <col min="3325" max="3325" width="38.625" style="9" customWidth="1"/>
    <col min="3326" max="3326" width="15.625" style="9" customWidth="1"/>
    <col min="3327" max="3578" width="8.875" style="9"/>
    <col min="3579" max="3579" width="22.625" style="9" customWidth="1"/>
    <col min="3580" max="3580" width="36.625" style="9" customWidth="1"/>
    <col min="3581" max="3581" width="38.625" style="9" customWidth="1"/>
    <col min="3582" max="3582" width="15.625" style="9" customWidth="1"/>
    <col min="3583" max="3834" width="8.875" style="9"/>
    <col min="3835" max="3835" width="22.625" style="9" customWidth="1"/>
    <col min="3836" max="3836" width="36.625" style="9" customWidth="1"/>
    <col min="3837" max="3837" width="38.625" style="9" customWidth="1"/>
    <col min="3838" max="3838" width="15.625" style="9" customWidth="1"/>
    <col min="3839" max="4090" width="8.875" style="9"/>
    <col min="4091" max="4091" width="22.625" style="9" customWidth="1"/>
    <col min="4092" max="4092" width="36.625" style="9" customWidth="1"/>
    <col min="4093" max="4093" width="38.625" style="9" customWidth="1"/>
    <col min="4094" max="4094" width="15.625" style="9" customWidth="1"/>
    <col min="4095" max="4346" width="8.875" style="9"/>
    <col min="4347" max="4347" width="22.625" style="9" customWidth="1"/>
    <col min="4348" max="4348" width="36.625" style="9" customWidth="1"/>
    <col min="4349" max="4349" width="38.625" style="9" customWidth="1"/>
    <col min="4350" max="4350" width="15.625" style="9" customWidth="1"/>
    <col min="4351" max="4602" width="8.875" style="9"/>
    <col min="4603" max="4603" width="22.625" style="9" customWidth="1"/>
    <col min="4604" max="4604" width="36.625" style="9" customWidth="1"/>
    <col min="4605" max="4605" width="38.625" style="9" customWidth="1"/>
    <col min="4606" max="4606" width="15.625" style="9" customWidth="1"/>
    <col min="4607" max="4858" width="8.875" style="9"/>
    <col min="4859" max="4859" width="22.625" style="9" customWidth="1"/>
    <col min="4860" max="4860" width="36.625" style="9" customWidth="1"/>
    <col min="4861" max="4861" width="38.625" style="9" customWidth="1"/>
    <col min="4862" max="4862" width="15.625" style="9" customWidth="1"/>
    <col min="4863" max="5114" width="8.875" style="9"/>
    <col min="5115" max="5115" width="22.625" style="9" customWidth="1"/>
    <col min="5116" max="5116" width="36.625" style="9" customWidth="1"/>
    <col min="5117" max="5117" width="38.625" style="9" customWidth="1"/>
    <col min="5118" max="5118" width="15.625" style="9" customWidth="1"/>
    <col min="5119" max="5370" width="8.875" style="9"/>
    <col min="5371" max="5371" width="22.625" style="9" customWidth="1"/>
    <col min="5372" max="5372" width="36.625" style="9" customWidth="1"/>
    <col min="5373" max="5373" width="38.625" style="9" customWidth="1"/>
    <col min="5374" max="5374" width="15.625" style="9" customWidth="1"/>
    <col min="5375" max="5626" width="8.875" style="9"/>
    <col min="5627" max="5627" width="22.625" style="9" customWidth="1"/>
    <col min="5628" max="5628" width="36.625" style="9" customWidth="1"/>
    <col min="5629" max="5629" width="38.625" style="9" customWidth="1"/>
    <col min="5630" max="5630" width="15.625" style="9" customWidth="1"/>
    <col min="5631" max="5882" width="8.875" style="9"/>
    <col min="5883" max="5883" width="22.625" style="9" customWidth="1"/>
    <col min="5884" max="5884" width="36.625" style="9" customWidth="1"/>
    <col min="5885" max="5885" width="38.625" style="9" customWidth="1"/>
    <col min="5886" max="5886" width="15.625" style="9" customWidth="1"/>
    <col min="5887" max="6138" width="8.875" style="9"/>
    <col min="6139" max="6139" width="22.625" style="9" customWidth="1"/>
    <col min="6140" max="6140" width="36.625" style="9" customWidth="1"/>
    <col min="6141" max="6141" width="38.625" style="9" customWidth="1"/>
    <col min="6142" max="6142" width="15.625" style="9" customWidth="1"/>
    <col min="6143" max="6394" width="8.875" style="9"/>
    <col min="6395" max="6395" width="22.625" style="9" customWidth="1"/>
    <col min="6396" max="6396" width="36.625" style="9" customWidth="1"/>
    <col min="6397" max="6397" width="38.625" style="9" customWidth="1"/>
    <col min="6398" max="6398" width="15.625" style="9" customWidth="1"/>
    <col min="6399" max="6650" width="8.875" style="9"/>
    <col min="6651" max="6651" width="22.625" style="9" customWidth="1"/>
    <col min="6652" max="6652" width="36.625" style="9" customWidth="1"/>
    <col min="6653" max="6653" width="38.625" style="9" customWidth="1"/>
    <col min="6654" max="6654" width="15.625" style="9" customWidth="1"/>
    <col min="6655" max="6906" width="8.875" style="9"/>
    <col min="6907" max="6907" width="22.625" style="9" customWidth="1"/>
    <col min="6908" max="6908" width="36.625" style="9" customWidth="1"/>
    <col min="6909" max="6909" width="38.625" style="9" customWidth="1"/>
    <col min="6910" max="6910" width="15.625" style="9" customWidth="1"/>
    <col min="6911" max="7162" width="8.875" style="9"/>
    <col min="7163" max="7163" width="22.625" style="9" customWidth="1"/>
    <col min="7164" max="7164" width="36.625" style="9" customWidth="1"/>
    <col min="7165" max="7165" width="38.625" style="9" customWidth="1"/>
    <col min="7166" max="7166" width="15.625" style="9" customWidth="1"/>
    <col min="7167" max="7418" width="8.875" style="9"/>
    <col min="7419" max="7419" width="22.625" style="9" customWidth="1"/>
    <col min="7420" max="7420" width="36.625" style="9" customWidth="1"/>
    <col min="7421" max="7421" width="38.625" style="9" customWidth="1"/>
    <col min="7422" max="7422" width="15.625" style="9" customWidth="1"/>
    <col min="7423" max="7674" width="8.875" style="9"/>
    <col min="7675" max="7675" width="22.625" style="9" customWidth="1"/>
    <col min="7676" max="7676" width="36.625" style="9" customWidth="1"/>
    <col min="7677" max="7677" width="38.625" style="9" customWidth="1"/>
    <col min="7678" max="7678" width="15.625" style="9" customWidth="1"/>
    <col min="7679" max="7930" width="8.875" style="9"/>
    <col min="7931" max="7931" width="22.625" style="9" customWidth="1"/>
    <col min="7932" max="7932" width="36.625" style="9" customWidth="1"/>
    <col min="7933" max="7933" width="38.625" style="9" customWidth="1"/>
    <col min="7934" max="7934" width="15.625" style="9" customWidth="1"/>
    <col min="7935" max="8186" width="8.875" style="9"/>
    <col min="8187" max="8187" width="22.625" style="9" customWidth="1"/>
    <col min="8188" max="8188" width="36.625" style="9" customWidth="1"/>
    <col min="8189" max="8189" width="38.625" style="9" customWidth="1"/>
    <col min="8190" max="8190" width="15.625" style="9" customWidth="1"/>
    <col min="8191" max="8442" width="8.875" style="9"/>
    <col min="8443" max="8443" width="22.625" style="9" customWidth="1"/>
    <col min="8444" max="8444" width="36.625" style="9" customWidth="1"/>
    <col min="8445" max="8445" width="38.625" style="9" customWidth="1"/>
    <col min="8446" max="8446" width="15.625" style="9" customWidth="1"/>
    <col min="8447" max="8698" width="8.875" style="9"/>
    <col min="8699" max="8699" width="22.625" style="9" customWidth="1"/>
    <col min="8700" max="8700" width="36.625" style="9" customWidth="1"/>
    <col min="8701" max="8701" width="38.625" style="9" customWidth="1"/>
    <col min="8702" max="8702" width="15.625" style="9" customWidth="1"/>
    <col min="8703" max="8954" width="8.875" style="9"/>
    <col min="8955" max="8955" width="22.625" style="9" customWidth="1"/>
    <col min="8956" max="8956" width="36.625" style="9" customWidth="1"/>
    <col min="8957" max="8957" width="38.625" style="9" customWidth="1"/>
    <col min="8958" max="8958" width="15.625" style="9" customWidth="1"/>
    <col min="8959" max="9210" width="8.875" style="9"/>
    <col min="9211" max="9211" width="22.625" style="9" customWidth="1"/>
    <col min="9212" max="9212" width="36.625" style="9" customWidth="1"/>
    <col min="9213" max="9213" width="38.625" style="9" customWidth="1"/>
    <col min="9214" max="9214" width="15.625" style="9" customWidth="1"/>
    <col min="9215" max="9466" width="8.875" style="9"/>
    <col min="9467" max="9467" width="22.625" style="9" customWidth="1"/>
    <col min="9468" max="9468" width="36.625" style="9" customWidth="1"/>
    <col min="9469" max="9469" width="38.625" style="9" customWidth="1"/>
    <col min="9470" max="9470" width="15.625" style="9" customWidth="1"/>
    <col min="9471" max="9722" width="8.875" style="9"/>
    <col min="9723" max="9723" width="22.625" style="9" customWidth="1"/>
    <col min="9724" max="9724" width="36.625" style="9" customWidth="1"/>
    <col min="9725" max="9725" width="38.625" style="9" customWidth="1"/>
    <col min="9726" max="9726" width="15.625" style="9" customWidth="1"/>
    <col min="9727" max="9978" width="8.875" style="9"/>
    <col min="9979" max="9979" width="22.625" style="9" customWidth="1"/>
    <col min="9980" max="9980" width="36.625" style="9" customWidth="1"/>
    <col min="9981" max="9981" width="38.625" style="9" customWidth="1"/>
    <col min="9982" max="9982" width="15.625" style="9" customWidth="1"/>
    <col min="9983" max="10234" width="8.875" style="9"/>
    <col min="10235" max="10235" width="22.625" style="9" customWidth="1"/>
    <col min="10236" max="10236" width="36.625" style="9" customWidth="1"/>
    <col min="10237" max="10237" width="38.625" style="9" customWidth="1"/>
    <col min="10238" max="10238" width="15.625" style="9" customWidth="1"/>
    <col min="10239" max="10490" width="8.875" style="9"/>
    <col min="10491" max="10491" width="22.625" style="9" customWidth="1"/>
    <col min="10492" max="10492" width="36.625" style="9" customWidth="1"/>
    <col min="10493" max="10493" width="38.625" style="9" customWidth="1"/>
    <col min="10494" max="10494" width="15.625" style="9" customWidth="1"/>
    <col min="10495" max="10746" width="8.875" style="9"/>
    <col min="10747" max="10747" width="22.625" style="9" customWidth="1"/>
    <col min="10748" max="10748" width="36.625" style="9" customWidth="1"/>
    <col min="10749" max="10749" width="38.625" style="9" customWidth="1"/>
    <col min="10750" max="10750" width="15.625" style="9" customWidth="1"/>
    <col min="10751" max="11002" width="8.875" style="9"/>
    <col min="11003" max="11003" width="22.625" style="9" customWidth="1"/>
    <col min="11004" max="11004" width="36.625" style="9" customWidth="1"/>
    <col min="11005" max="11005" width="38.625" style="9" customWidth="1"/>
    <col min="11006" max="11006" width="15.625" style="9" customWidth="1"/>
    <col min="11007" max="11258" width="8.875" style="9"/>
    <col min="11259" max="11259" width="22.625" style="9" customWidth="1"/>
    <col min="11260" max="11260" width="36.625" style="9" customWidth="1"/>
    <col min="11261" max="11261" width="38.625" style="9" customWidth="1"/>
    <col min="11262" max="11262" width="15.625" style="9" customWidth="1"/>
    <col min="11263" max="11514" width="8.875" style="9"/>
    <col min="11515" max="11515" width="22.625" style="9" customWidth="1"/>
    <col min="11516" max="11516" width="36.625" style="9" customWidth="1"/>
    <col min="11517" max="11517" width="38.625" style="9" customWidth="1"/>
    <col min="11518" max="11518" width="15.625" style="9" customWidth="1"/>
    <col min="11519" max="11770" width="8.875" style="9"/>
    <col min="11771" max="11771" width="22.625" style="9" customWidth="1"/>
    <col min="11772" max="11772" width="36.625" style="9" customWidth="1"/>
    <col min="11773" max="11773" width="38.625" style="9" customWidth="1"/>
    <col min="11774" max="11774" width="15.625" style="9" customWidth="1"/>
    <col min="11775" max="12026" width="8.875" style="9"/>
    <col min="12027" max="12027" width="22.625" style="9" customWidth="1"/>
    <col min="12028" max="12028" width="36.625" style="9" customWidth="1"/>
    <col min="12029" max="12029" width="38.625" style="9" customWidth="1"/>
    <col min="12030" max="12030" width="15.625" style="9" customWidth="1"/>
    <col min="12031" max="12282" width="8.875" style="9"/>
    <col min="12283" max="12283" width="22.625" style="9" customWidth="1"/>
    <col min="12284" max="12284" width="36.625" style="9" customWidth="1"/>
    <col min="12285" max="12285" width="38.625" style="9" customWidth="1"/>
    <col min="12286" max="12286" width="15.625" style="9" customWidth="1"/>
    <col min="12287" max="12538" width="8.875" style="9"/>
    <col min="12539" max="12539" width="22.625" style="9" customWidth="1"/>
    <col min="12540" max="12540" width="36.625" style="9" customWidth="1"/>
    <col min="12541" max="12541" width="38.625" style="9" customWidth="1"/>
    <col min="12542" max="12542" width="15.625" style="9" customWidth="1"/>
    <col min="12543" max="12794" width="8.875" style="9"/>
    <col min="12795" max="12795" width="22.625" style="9" customWidth="1"/>
    <col min="12796" max="12796" width="36.625" style="9" customWidth="1"/>
    <col min="12797" max="12797" width="38.625" style="9" customWidth="1"/>
    <col min="12798" max="12798" width="15.625" style="9" customWidth="1"/>
    <col min="12799" max="13050" width="8.875" style="9"/>
    <col min="13051" max="13051" width="22.625" style="9" customWidth="1"/>
    <col min="13052" max="13052" width="36.625" style="9" customWidth="1"/>
    <col min="13053" max="13053" width="38.625" style="9" customWidth="1"/>
    <col min="13054" max="13054" width="15.625" style="9" customWidth="1"/>
    <col min="13055" max="13306" width="8.875" style="9"/>
    <col min="13307" max="13307" width="22.625" style="9" customWidth="1"/>
    <col min="13308" max="13308" width="36.625" style="9" customWidth="1"/>
    <col min="13309" max="13309" width="38.625" style="9" customWidth="1"/>
    <col min="13310" max="13310" width="15.625" style="9" customWidth="1"/>
    <col min="13311" max="13562" width="8.875" style="9"/>
    <col min="13563" max="13563" width="22.625" style="9" customWidth="1"/>
    <col min="13564" max="13564" width="36.625" style="9" customWidth="1"/>
    <col min="13565" max="13565" width="38.625" style="9" customWidth="1"/>
    <col min="13566" max="13566" width="15.625" style="9" customWidth="1"/>
    <col min="13567" max="13818" width="8.875" style="9"/>
    <col min="13819" max="13819" width="22.625" style="9" customWidth="1"/>
    <col min="13820" max="13820" width="36.625" style="9" customWidth="1"/>
    <col min="13821" max="13821" width="38.625" style="9" customWidth="1"/>
    <col min="13822" max="13822" width="15.625" style="9" customWidth="1"/>
    <col min="13823" max="14074" width="8.875" style="9"/>
    <col min="14075" max="14075" width="22.625" style="9" customWidth="1"/>
    <col min="14076" max="14076" width="36.625" style="9" customWidth="1"/>
    <col min="14077" max="14077" width="38.625" style="9" customWidth="1"/>
    <col min="14078" max="14078" width="15.625" style="9" customWidth="1"/>
    <col min="14079" max="14330" width="8.875" style="9"/>
    <col min="14331" max="14331" width="22.625" style="9" customWidth="1"/>
    <col min="14332" max="14332" width="36.625" style="9" customWidth="1"/>
    <col min="14333" max="14333" width="38.625" style="9" customWidth="1"/>
    <col min="14334" max="14334" width="15.625" style="9" customWidth="1"/>
    <col min="14335" max="14586" width="8.875" style="9"/>
    <col min="14587" max="14587" width="22.625" style="9" customWidth="1"/>
    <col min="14588" max="14588" width="36.625" style="9" customWidth="1"/>
    <col min="14589" max="14589" width="38.625" style="9" customWidth="1"/>
    <col min="14590" max="14590" width="15.625" style="9" customWidth="1"/>
    <col min="14591" max="14842" width="8.875" style="9"/>
    <col min="14843" max="14843" width="22.625" style="9" customWidth="1"/>
    <col min="14844" max="14844" width="36.625" style="9" customWidth="1"/>
    <col min="14845" max="14845" width="38.625" style="9" customWidth="1"/>
    <col min="14846" max="14846" width="15.625" style="9" customWidth="1"/>
    <col min="14847" max="15098" width="8.875" style="9"/>
    <col min="15099" max="15099" width="22.625" style="9" customWidth="1"/>
    <col min="15100" max="15100" width="36.625" style="9" customWidth="1"/>
    <col min="15101" max="15101" width="38.625" style="9" customWidth="1"/>
    <col min="15102" max="15102" width="15.625" style="9" customWidth="1"/>
    <col min="15103" max="15354" width="8.875" style="9"/>
    <col min="15355" max="15355" width="22.625" style="9" customWidth="1"/>
    <col min="15356" max="15356" width="36.625" style="9" customWidth="1"/>
    <col min="15357" max="15357" width="38.625" style="9" customWidth="1"/>
    <col min="15358" max="15358" width="15.625" style="9" customWidth="1"/>
    <col min="15359" max="15610" width="8.875" style="9"/>
    <col min="15611" max="15611" width="22.625" style="9" customWidth="1"/>
    <col min="15612" max="15612" width="36.625" style="9" customWidth="1"/>
    <col min="15613" max="15613" width="38.625" style="9" customWidth="1"/>
    <col min="15614" max="15614" width="15.625" style="9" customWidth="1"/>
    <col min="15615" max="15866" width="8.875" style="9"/>
    <col min="15867" max="15867" width="22.625" style="9" customWidth="1"/>
    <col min="15868" max="15868" width="36.625" style="9" customWidth="1"/>
    <col min="15869" max="15869" width="38.625" style="9" customWidth="1"/>
    <col min="15870" max="15870" width="15.625" style="9" customWidth="1"/>
    <col min="15871" max="16122" width="8.875" style="9"/>
    <col min="16123" max="16123" width="22.625" style="9" customWidth="1"/>
    <col min="16124" max="16124" width="36.625" style="9" customWidth="1"/>
    <col min="16125" max="16125" width="38.625" style="9" customWidth="1"/>
    <col min="16126" max="16126" width="15.625" style="9" customWidth="1"/>
    <col min="16127" max="16379" width="8.875" style="9"/>
    <col min="16380" max="16384" width="8.875" style="9" customWidth="1"/>
  </cols>
  <sheetData>
    <row r="1" spans="1:11" ht="60" customHeight="1">
      <c r="A1" s="29"/>
      <c r="B1" s="29"/>
      <c r="C1" s="29"/>
    </row>
    <row r="2" spans="1:11" ht="36" customHeight="1">
      <c r="A2" s="10" t="s">
        <v>89</v>
      </c>
      <c r="B2" s="29"/>
      <c r="C2" s="29"/>
    </row>
    <row r="3" spans="1:11" ht="6" customHeight="1">
      <c r="A3" s="29"/>
      <c r="B3" s="29"/>
      <c r="C3" s="29"/>
    </row>
    <row r="4" spans="1:11" ht="18" customHeight="1">
      <c r="A4" s="188" t="s">
        <v>1102</v>
      </c>
      <c r="B4" s="204"/>
      <c r="C4" s="204"/>
      <c r="D4" s="204"/>
      <c r="E4" s="204"/>
      <c r="F4" s="204"/>
      <c r="G4" s="204"/>
    </row>
    <row r="5" spans="1:11" ht="18" customHeight="1">
      <c r="A5" s="180" t="s">
        <v>1104</v>
      </c>
      <c r="B5" s="181"/>
      <c r="C5" s="181"/>
      <c r="D5" s="181"/>
      <c r="E5" s="181"/>
      <c r="F5" s="181"/>
      <c r="G5" s="181"/>
    </row>
    <row r="6" spans="1:11" ht="18" customHeight="1">
      <c r="A6" s="11" t="s">
        <v>1105</v>
      </c>
      <c r="B6" s="29"/>
      <c r="C6" s="29"/>
    </row>
    <row r="7" spans="1:11" ht="6" customHeight="1">
      <c r="A7" s="29"/>
      <c r="B7" s="29"/>
      <c r="C7" s="29"/>
    </row>
    <row r="8" spans="1:11" ht="30" customHeight="1">
      <c r="A8" s="183" t="s">
        <v>1083</v>
      </c>
      <c r="B8" s="183"/>
      <c r="C8" s="183"/>
      <c r="D8" s="183"/>
      <c r="E8" s="183"/>
      <c r="F8" s="183"/>
      <c r="G8" s="183"/>
    </row>
    <row r="9" spans="1:11" ht="15.95" customHeight="1">
      <c r="A9" s="29"/>
      <c r="F9" s="184" t="s">
        <v>3</v>
      </c>
      <c r="G9" s="184"/>
    </row>
    <row r="10" spans="1:11" ht="17.100000000000001" customHeight="1">
      <c r="A10" s="185" t="s">
        <v>118</v>
      </c>
      <c r="B10" s="202" t="s">
        <v>1081</v>
      </c>
      <c r="C10" s="202"/>
      <c r="D10" s="196" t="s">
        <v>125</v>
      </c>
      <c r="E10" s="196"/>
      <c r="F10" s="196" t="s">
        <v>119</v>
      </c>
      <c r="G10" s="196"/>
    </row>
    <row r="11" spans="1:11" ht="17.100000000000001" customHeight="1">
      <c r="A11" s="185"/>
      <c r="B11" s="79" t="s">
        <v>6</v>
      </c>
      <c r="C11" s="79" t="s">
        <v>124</v>
      </c>
      <c r="D11" s="78" t="s">
        <v>6</v>
      </c>
      <c r="E11" s="78" t="s">
        <v>124</v>
      </c>
      <c r="F11" s="79" t="s">
        <v>6</v>
      </c>
      <c r="G11" s="79" t="s">
        <v>124</v>
      </c>
    </row>
    <row r="12" spans="1:11" ht="17.100000000000001" customHeight="1">
      <c r="A12" s="21" t="s">
        <v>155</v>
      </c>
      <c r="B12" s="70">
        <v>2414</v>
      </c>
      <c r="C12" s="71">
        <f>B12/$B$33*100</f>
        <v>9.5865930662007059</v>
      </c>
      <c r="D12" s="70">
        <v>2390</v>
      </c>
      <c r="E12" s="71">
        <v>11.7</v>
      </c>
      <c r="F12" s="70">
        <f t="shared" ref="F12:F33" si="0">B12-D12</f>
        <v>24</v>
      </c>
      <c r="G12" s="71">
        <f>ROUND(F12/D12*100,1)</f>
        <v>1</v>
      </c>
      <c r="H12" s="153"/>
      <c r="I12" s="156"/>
      <c r="K12" s="127"/>
    </row>
    <row r="13" spans="1:11" ht="17.100000000000001" customHeight="1">
      <c r="A13" s="21" t="s">
        <v>107</v>
      </c>
      <c r="B13" s="70">
        <v>301</v>
      </c>
      <c r="C13" s="71">
        <f t="shared" ref="C13:C33" si="1">B13/$B$33*100</f>
        <v>1.1953456971526151</v>
      </c>
      <c r="D13" s="70">
        <v>306</v>
      </c>
      <c r="E13" s="71">
        <v>1.5</v>
      </c>
      <c r="F13" s="70">
        <f t="shared" si="0"/>
        <v>-5</v>
      </c>
      <c r="G13" s="71">
        <f t="shared" ref="G13:G33" si="2">ROUND(F13/D13*100,1)</f>
        <v>-1.6</v>
      </c>
      <c r="H13" s="153"/>
      <c r="I13" s="156"/>
      <c r="K13" s="127"/>
    </row>
    <row r="14" spans="1:11" ht="17.100000000000001" customHeight="1">
      <c r="A14" s="21" t="s">
        <v>108</v>
      </c>
      <c r="B14" s="70">
        <v>10685</v>
      </c>
      <c r="C14" s="71">
        <f t="shared" si="1"/>
        <v>42.43278662483619</v>
      </c>
      <c r="D14" s="70">
        <v>10799</v>
      </c>
      <c r="E14" s="71">
        <v>52.9</v>
      </c>
      <c r="F14" s="70">
        <f t="shared" si="0"/>
        <v>-114</v>
      </c>
      <c r="G14" s="71">
        <f t="shared" si="2"/>
        <v>-1.1000000000000001</v>
      </c>
      <c r="H14" s="153"/>
      <c r="I14" s="156"/>
      <c r="K14" s="127"/>
    </row>
    <row r="15" spans="1:11" ht="17.100000000000001" customHeight="1">
      <c r="A15" s="80" t="s">
        <v>132</v>
      </c>
      <c r="B15" s="70">
        <v>332</v>
      </c>
      <c r="C15" s="71">
        <f t="shared" si="1"/>
        <v>1.3184543902148445</v>
      </c>
      <c r="D15" s="70">
        <v>326</v>
      </c>
      <c r="E15" s="71">
        <v>1.6</v>
      </c>
      <c r="F15" s="70">
        <f t="shared" si="0"/>
        <v>6</v>
      </c>
      <c r="G15" s="71">
        <f t="shared" si="2"/>
        <v>1.8</v>
      </c>
      <c r="H15" s="153"/>
      <c r="I15" s="156"/>
      <c r="K15" s="127"/>
    </row>
    <row r="16" spans="1:11" ht="17.100000000000001" customHeight="1">
      <c r="A16" s="21" t="s">
        <v>1103</v>
      </c>
      <c r="B16" s="70">
        <v>4508</v>
      </c>
      <c r="C16" s="71">
        <f t="shared" si="1"/>
        <v>17.90238672014614</v>
      </c>
      <c r="D16" s="70">
        <v>732</v>
      </c>
      <c r="E16" s="71">
        <v>3.6</v>
      </c>
      <c r="F16" s="70">
        <f t="shared" si="0"/>
        <v>3776</v>
      </c>
      <c r="G16" s="71">
        <f t="shared" si="2"/>
        <v>515.79999999999995</v>
      </c>
      <c r="H16" s="153"/>
      <c r="I16" s="156"/>
      <c r="K16" s="127"/>
    </row>
    <row r="17" spans="1:12" ht="17.100000000000001" customHeight="1">
      <c r="A17" s="21" t="s">
        <v>110</v>
      </c>
      <c r="B17" s="70">
        <v>539</v>
      </c>
      <c r="C17" s="71">
        <f t="shared" si="1"/>
        <v>2.1405027600174735</v>
      </c>
      <c r="D17" s="70">
        <v>545</v>
      </c>
      <c r="E17" s="71">
        <v>2.7</v>
      </c>
      <c r="F17" s="70">
        <f t="shared" si="0"/>
        <v>-6</v>
      </c>
      <c r="G17" s="71">
        <f t="shared" si="2"/>
        <v>-1.1000000000000001</v>
      </c>
      <c r="H17" s="153"/>
      <c r="I17" s="156"/>
      <c r="K17" s="127"/>
    </row>
    <row r="18" spans="1:12" ht="17.100000000000001" customHeight="1">
      <c r="A18" s="21" t="s">
        <v>121</v>
      </c>
      <c r="B18" s="70">
        <v>360</v>
      </c>
      <c r="C18" s="71">
        <f t="shared" si="1"/>
        <v>1.4296493387871807</v>
      </c>
      <c r="D18" s="70">
        <v>360</v>
      </c>
      <c r="E18" s="71">
        <v>1.8</v>
      </c>
      <c r="F18" s="70">
        <f t="shared" si="0"/>
        <v>0</v>
      </c>
      <c r="G18" s="71">
        <f t="shared" si="2"/>
        <v>0</v>
      </c>
      <c r="H18" s="153"/>
      <c r="I18" s="156"/>
      <c r="K18" s="127"/>
    </row>
    <row r="19" spans="1:12" ht="17.100000000000001" customHeight="1">
      <c r="A19" s="21" t="s">
        <v>111</v>
      </c>
      <c r="B19" s="70">
        <v>943</v>
      </c>
      <c r="C19" s="71">
        <f t="shared" si="1"/>
        <v>3.7448870179897544</v>
      </c>
      <c r="D19" s="70">
        <v>950</v>
      </c>
      <c r="E19" s="71">
        <v>4.6000000000000005</v>
      </c>
      <c r="F19" s="70">
        <f t="shared" si="0"/>
        <v>-7</v>
      </c>
      <c r="G19" s="71">
        <f t="shared" si="2"/>
        <v>-0.7</v>
      </c>
      <c r="H19" s="153"/>
      <c r="I19" s="156"/>
      <c r="K19" s="127"/>
    </row>
    <row r="20" spans="1:12" ht="17.100000000000001" customHeight="1">
      <c r="A20" s="21" t="s">
        <v>112</v>
      </c>
      <c r="B20" s="70">
        <v>839</v>
      </c>
      <c r="C20" s="71">
        <f t="shared" si="1"/>
        <v>3.331877209006791</v>
      </c>
      <c r="D20" s="70">
        <v>847</v>
      </c>
      <c r="E20" s="71">
        <v>4.1000000000000005</v>
      </c>
      <c r="F20" s="70">
        <f t="shared" si="0"/>
        <v>-8</v>
      </c>
      <c r="G20" s="71">
        <f t="shared" si="2"/>
        <v>-0.9</v>
      </c>
      <c r="H20" s="153"/>
      <c r="I20" s="156"/>
      <c r="K20" s="127"/>
    </row>
    <row r="21" spans="1:12" ht="17.100000000000001" customHeight="1">
      <c r="A21" s="21" t="s">
        <v>113</v>
      </c>
      <c r="B21" s="70">
        <v>2333</v>
      </c>
      <c r="C21" s="71">
        <f t="shared" si="1"/>
        <v>9.2649219649735901</v>
      </c>
      <c r="D21" s="70">
        <v>1215</v>
      </c>
      <c r="E21" s="71">
        <v>6</v>
      </c>
      <c r="F21" s="70">
        <f t="shared" si="0"/>
        <v>1118</v>
      </c>
      <c r="G21" s="71">
        <f t="shared" si="2"/>
        <v>92</v>
      </c>
      <c r="H21" s="153"/>
      <c r="I21" s="156"/>
      <c r="K21" s="127"/>
    </row>
    <row r="22" spans="1:12" ht="17.100000000000001" customHeight="1">
      <c r="A22" s="21" t="s">
        <v>114</v>
      </c>
      <c r="B22" s="70">
        <v>67</v>
      </c>
      <c r="C22" s="71">
        <f t="shared" si="1"/>
        <v>0.26607362694094755</v>
      </c>
      <c r="D22" s="70">
        <v>68</v>
      </c>
      <c r="E22" s="71">
        <v>0.3</v>
      </c>
      <c r="F22" s="70">
        <f t="shared" si="0"/>
        <v>-1</v>
      </c>
      <c r="G22" s="71">
        <f t="shared" si="2"/>
        <v>-1.5</v>
      </c>
      <c r="H22" s="153"/>
      <c r="I22" s="156"/>
      <c r="K22" s="127"/>
    </row>
    <row r="23" spans="1:12" ht="17.100000000000001" customHeight="1">
      <c r="A23" s="21" t="s">
        <v>115</v>
      </c>
      <c r="B23" s="86">
        <v>0</v>
      </c>
      <c r="C23" s="86">
        <v>0</v>
      </c>
      <c r="D23" s="86">
        <v>0</v>
      </c>
      <c r="E23" s="86">
        <v>0</v>
      </c>
      <c r="F23" s="86">
        <f t="shared" si="0"/>
        <v>0</v>
      </c>
      <c r="G23" s="86">
        <f>C23-E23</f>
        <v>0</v>
      </c>
      <c r="H23" s="153"/>
      <c r="I23" s="156"/>
      <c r="K23" s="127"/>
    </row>
    <row r="24" spans="1:12" ht="17.100000000000001" customHeight="1">
      <c r="A24" s="21" t="s">
        <v>116</v>
      </c>
      <c r="B24" s="70">
        <v>1860</v>
      </c>
      <c r="C24" s="71">
        <v>7.5</v>
      </c>
      <c r="D24" s="70">
        <v>1871</v>
      </c>
      <c r="E24" s="71">
        <v>9.1999999999999993</v>
      </c>
      <c r="F24" s="70">
        <f t="shared" si="0"/>
        <v>-11</v>
      </c>
      <c r="G24" s="71">
        <f t="shared" si="2"/>
        <v>-0.6</v>
      </c>
      <c r="H24" s="153"/>
      <c r="I24" s="156"/>
      <c r="K24" s="127"/>
    </row>
    <row r="25" spans="1:12" ht="17.100000000000001" customHeight="1">
      <c r="A25" s="21" t="s">
        <v>117</v>
      </c>
      <c r="B25" s="86">
        <v>0</v>
      </c>
      <c r="C25" s="86">
        <v>0</v>
      </c>
      <c r="D25" s="86">
        <v>0</v>
      </c>
      <c r="E25" s="86">
        <v>0</v>
      </c>
      <c r="F25" s="86">
        <f t="shared" si="0"/>
        <v>0</v>
      </c>
      <c r="G25" s="86">
        <v>0</v>
      </c>
      <c r="H25" s="153"/>
      <c r="I25" s="156"/>
      <c r="K25" s="127"/>
    </row>
    <row r="26" spans="1:12" ht="17.100000000000001" customHeight="1">
      <c r="A26" s="107" t="s">
        <v>175</v>
      </c>
      <c r="B26" s="86">
        <v>0</v>
      </c>
      <c r="C26" s="86">
        <v>0</v>
      </c>
      <c r="D26" s="86">
        <v>0</v>
      </c>
      <c r="E26" s="86">
        <v>0</v>
      </c>
      <c r="F26" s="86">
        <f t="shared" si="0"/>
        <v>0</v>
      </c>
      <c r="G26" s="86">
        <v>0</v>
      </c>
      <c r="H26" s="153"/>
      <c r="I26" s="156"/>
      <c r="K26" s="127"/>
    </row>
    <row r="27" spans="1:12" ht="17.100000000000001" customHeight="1">
      <c r="A27" s="21" t="s">
        <v>176</v>
      </c>
      <c r="B27" s="86">
        <v>0</v>
      </c>
      <c r="C27" s="86">
        <v>0</v>
      </c>
      <c r="D27" s="86">
        <v>0</v>
      </c>
      <c r="E27" s="86">
        <v>0</v>
      </c>
      <c r="F27" s="86">
        <f t="shared" si="0"/>
        <v>0</v>
      </c>
      <c r="G27" s="86">
        <v>0</v>
      </c>
      <c r="H27" s="153"/>
      <c r="I27" s="156"/>
      <c r="K27" s="127"/>
    </row>
    <row r="28" spans="1:12" ht="17.100000000000001" customHeight="1">
      <c r="A28" s="21" t="s">
        <v>177</v>
      </c>
      <c r="B28" s="86">
        <v>0</v>
      </c>
      <c r="C28" s="86">
        <v>0</v>
      </c>
      <c r="D28" s="86">
        <v>0</v>
      </c>
      <c r="E28" s="86">
        <v>0</v>
      </c>
      <c r="F28" s="86">
        <f t="shared" si="0"/>
        <v>0</v>
      </c>
      <c r="G28" s="86">
        <v>0</v>
      </c>
      <c r="H28" s="153"/>
      <c r="I28" s="156"/>
      <c r="K28" s="127"/>
    </row>
    <row r="29" spans="1:12" ht="17.100000000000001" customHeight="1">
      <c r="A29" s="21" t="s">
        <v>178</v>
      </c>
      <c r="B29" s="86">
        <v>0</v>
      </c>
      <c r="C29" s="86">
        <v>0</v>
      </c>
      <c r="D29" s="86">
        <v>0</v>
      </c>
      <c r="E29" s="86">
        <v>0</v>
      </c>
      <c r="F29" s="86">
        <f t="shared" si="0"/>
        <v>0</v>
      </c>
      <c r="G29" s="86">
        <v>0</v>
      </c>
      <c r="H29" s="153"/>
      <c r="I29" s="156"/>
      <c r="K29" s="127"/>
    </row>
    <row r="30" spans="1:12" ht="17.100000000000001" customHeight="1">
      <c r="A30" s="21" t="s">
        <v>179</v>
      </c>
      <c r="B30" s="86">
        <v>0</v>
      </c>
      <c r="C30" s="86">
        <v>0</v>
      </c>
      <c r="D30" s="86">
        <v>0</v>
      </c>
      <c r="E30" s="86">
        <v>0</v>
      </c>
      <c r="F30" s="86">
        <f t="shared" si="0"/>
        <v>0</v>
      </c>
      <c r="G30" s="86">
        <v>0</v>
      </c>
      <c r="H30" s="153"/>
      <c r="I30" s="156"/>
      <c r="K30" s="127"/>
    </row>
    <row r="31" spans="1:12" s="46" customFormat="1" ht="17.100000000000001" customHeight="1">
      <c r="A31" s="21" t="s">
        <v>180</v>
      </c>
      <c r="B31" s="86">
        <v>0</v>
      </c>
      <c r="C31" s="86">
        <v>0</v>
      </c>
      <c r="D31" s="86">
        <v>0</v>
      </c>
      <c r="E31" s="86">
        <v>0</v>
      </c>
      <c r="F31" s="86">
        <f t="shared" si="0"/>
        <v>0</v>
      </c>
      <c r="G31" s="86">
        <v>0</v>
      </c>
      <c r="H31" s="153"/>
      <c r="I31" s="156"/>
      <c r="J31" s="9"/>
      <c r="K31" s="127"/>
      <c r="L31" s="9"/>
    </row>
    <row r="32" spans="1:12" ht="17.100000000000001" customHeight="1">
      <c r="A32" s="21" t="s">
        <v>181</v>
      </c>
      <c r="B32" s="86">
        <v>0</v>
      </c>
      <c r="C32" s="86">
        <v>0</v>
      </c>
      <c r="D32" s="86">
        <v>0</v>
      </c>
      <c r="E32" s="86">
        <v>0</v>
      </c>
      <c r="F32" s="86">
        <f t="shared" si="0"/>
        <v>0</v>
      </c>
      <c r="G32" s="86">
        <v>0</v>
      </c>
      <c r="H32" s="153"/>
      <c r="I32" s="156"/>
      <c r="K32" s="127"/>
    </row>
    <row r="33" spans="1:11" ht="17.100000000000001" customHeight="1">
      <c r="A33" s="21" t="s">
        <v>106</v>
      </c>
      <c r="B33" s="90">
        <f>SUM(B12:B32)</f>
        <v>25181</v>
      </c>
      <c r="C33" s="85">
        <f t="shared" si="1"/>
        <v>100</v>
      </c>
      <c r="D33" s="84">
        <v>20409</v>
      </c>
      <c r="E33" s="85">
        <v>100</v>
      </c>
      <c r="F33" s="35">
        <f t="shared" si="0"/>
        <v>4772</v>
      </c>
      <c r="G33" s="36">
        <f t="shared" si="2"/>
        <v>23.4</v>
      </c>
      <c r="H33" s="154"/>
      <c r="I33" s="154"/>
      <c r="K33" s="127"/>
    </row>
    <row r="34" spans="1:11" ht="17.100000000000001" customHeight="1">
      <c r="A34" s="29"/>
      <c r="B34" s="51"/>
      <c r="C34" s="52"/>
    </row>
    <row r="35" spans="1:11" ht="17.100000000000001" customHeight="1">
      <c r="A35" s="29"/>
      <c r="B35" s="29"/>
      <c r="C35" s="29"/>
    </row>
    <row r="36" spans="1:11" ht="17.100000000000001" customHeight="1">
      <c r="A36" s="29"/>
      <c r="B36" s="29"/>
      <c r="C36" s="29"/>
    </row>
    <row r="37" spans="1:11" ht="17.100000000000001" customHeight="1">
      <c r="A37" s="29"/>
      <c r="B37" s="29"/>
      <c r="C37" s="29"/>
    </row>
    <row r="38" spans="1:11" ht="17.100000000000001" customHeight="1">
      <c r="A38" s="29"/>
      <c r="B38" s="29"/>
      <c r="C38" s="29"/>
    </row>
    <row r="39" spans="1:11" ht="17.100000000000001" customHeight="1">
      <c r="A39" s="29"/>
      <c r="B39" s="29"/>
      <c r="C39" s="29"/>
    </row>
    <row r="40" spans="1:11" ht="17.100000000000001" customHeight="1">
      <c r="A40" s="29"/>
      <c r="B40" s="29"/>
      <c r="C40" s="29"/>
    </row>
    <row r="41" spans="1:11" ht="17.100000000000001" customHeight="1">
      <c r="A41" s="29"/>
      <c r="B41" s="29"/>
      <c r="C41" s="29"/>
    </row>
    <row r="42" spans="1:11" ht="17.100000000000001" customHeight="1">
      <c r="A42" s="29"/>
      <c r="B42" s="29"/>
      <c r="C42" s="29"/>
    </row>
    <row r="43" spans="1:11" ht="17.100000000000001" customHeight="1">
      <c r="A43" s="29"/>
      <c r="B43" s="29"/>
      <c r="C43" s="29"/>
    </row>
    <row r="44" spans="1:11" ht="17.100000000000001" customHeight="1">
      <c r="A44" s="29"/>
      <c r="B44" s="29"/>
      <c r="C44" s="29"/>
    </row>
    <row r="45" spans="1:11" ht="17.100000000000001" customHeight="1">
      <c r="A45" s="29"/>
      <c r="B45" s="29"/>
      <c r="C45" s="29"/>
    </row>
    <row r="46" spans="1:11" ht="17.100000000000001" customHeight="1">
      <c r="A46" s="29"/>
      <c r="B46" s="29"/>
      <c r="C46" s="29"/>
    </row>
    <row r="47" spans="1:11" ht="17.100000000000001" customHeight="1">
      <c r="A47" s="29"/>
      <c r="B47" s="29"/>
      <c r="C47" s="29"/>
    </row>
    <row r="48" spans="1:11" ht="17.100000000000001" customHeight="1">
      <c r="A48" s="29"/>
      <c r="B48" s="29"/>
      <c r="C48" s="29"/>
    </row>
    <row r="49" spans="1:3" ht="17.100000000000001" customHeight="1">
      <c r="A49" s="29"/>
      <c r="B49" s="29"/>
      <c r="C49" s="29"/>
    </row>
    <row r="50" spans="1:3" ht="17.100000000000001" customHeight="1">
      <c r="A50" s="29"/>
      <c r="B50" s="29"/>
      <c r="C50" s="29"/>
    </row>
    <row r="51" spans="1:3" ht="17.100000000000001" customHeight="1">
      <c r="A51" s="29"/>
      <c r="B51" s="29"/>
      <c r="C51" s="29"/>
    </row>
    <row r="52" spans="1:3" ht="17.100000000000001" customHeight="1">
      <c r="A52" s="29"/>
      <c r="B52" s="29"/>
      <c r="C52" s="29"/>
    </row>
    <row r="53" spans="1:3" ht="17.100000000000001" customHeight="1">
      <c r="A53" s="29"/>
      <c r="B53" s="29"/>
      <c r="C53" s="29"/>
    </row>
    <row r="54" spans="1:3" ht="17.100000000000001" customHeight="1">
      <c r="A54" s="29"/>
      <c r="B54" s="29"/>
      <c r="C54" s="29"/>
    </row>
    <row r="55" spans="1:3" ht="17.100000000000001" customHeight="1">
      <c r="A55" s="29"/>
      <c r="B55" s="29"/>
      <c r="C55" s="29"/>
    </row>
    <row r="56" spans="1:3" ht="17.100000000000001" customHeight="1">
      <c r="A56" s="29"/>
      <c r="B56" s="29"/>
      <c r="C56" s="29"/>
    </row>
    <row r="57" spans="1:3" ht="17.100000000000001" customHeight="1">
      <c r="A57" s="29"/>
      <c r="B57" s="29"/>
      <c r="C57" s="29"/>
    </row>
    <row r="58" spans="1:3" ht="17.100000000000001" customHeight="1">
      <c r="A58" s="29"/>
      <c r="B58" s="29"/>
      <c r="C58" s="29"/>
    </row>
    <row r="59" spans="1:3" ht="17.100000000000001" customHeight="1">
      <c r="A59" s="29"/>
      <c r="B59" s="29"/>
      <c r="C59" s="29"/>
    </row>
    <row r="60" spans="1:3" ht="17.100000000000001" customHeight="1">
      <c r="A60" s="29"/>
      <c r="B60" s="29"/>
      <c r="C60" s="29"/>
    </row>
    <row r="61" spans="1:3">
      <c r="A61" s="29"/>
      <c r="B61" s="29"/>
      <c r="C61" s="29"/>
    </row>
  </sheetData>
  <mergeCells count="8">
    <mergeCell ref="A4:G4"/>
    <mergeCell ref="A5:G5"/>
    <mergeCell ref="A8:G8"/>
    <mergeCell ref="F9:G9"/>
    <mergeCell ref="A10:A11"/>
    <mergeCell ref="D10:E10"/>
    <mergeCell ref="B10:C10"/>
    <mergeCell ref="F10:G10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Normal="100" workbookViewId="0"/>
  </sheetViews>
  <sheetFormatPr defaultRowHeight="15.75"/>
  <cols>
    <col min="1" max="6" width="16.625" style="9" customWidth="1"/>
    <col min="7" max="8" width="8.875" style="9"/>
    <col min="9" max="9" width="8.875" style="57"/>
    <col min="10" max="10" width="8.625" style="57"/>
    <col min="11" max="11" width="8.875" style="57" bestFit="1" customWidth="1"/>
    <col min="12" max="12" width="8.875" style="57"/>
    <col min="13" max="13" width="8.625" style="57"/>
    <col min="14" max="16" width="8.875" style="57"/>
    <col min="17" max="17" width="10.375" style="57" customWidth="1"/>
    <col min="18" max="18" width="10" style="57" bestFit="1" customWidth="1"/>
    <col min="19" max="19" width="8.875" style="57"/>
    <col min="20" max="257" width="8.875" style="9"/>
    <col min="258" max="264" width="16.625" style="9" customWidth="1"/>
    <col min="265" max="513" width="8.875" style="9"/>
    <col min="514" max="520" width="16.625" style="9" customWidth="1"/>
    <col min="521" max="769" width="8.875" style="9"/>
    <col min="770" max="776" width="16.625" style="9" customWidth="1"/>
    <col min="777" max="1025" width="8.875" style="9"/>
    <col min="1026" max="1032" width="16.625" style="9" customWidth="1"/>
    <col min="1033" max="1281" width="8.875" style="9"/>
    <col min="1282" max="1288" width="16.625" style="9" customWidth="1"/>
    <col min="1289" max="1537" width="8.875" style="9"/>
    <col min="1538" max="1544" width="16.625" style="9" customWidth="1"/>
    <col min="1545" max="1793" width="8.875" style="9"/>
    <col min="1794" max="1800" width="16.625" style="9" customWidth="1"/>
    <col min="1801" max="2049" width="8.875" style="9"/>
    <col min="2050" max="2056" width="16.625" style="9" customWidth="1"/>
    <col min="2057" max="2305" width="8.875" style="9"/>
    <col min="2306" max="2312" width="16.625" style="9" customWidth="1"/>
    <col min="2313" max="2561" width="8.875" style="9"/>
    <col min="2562" max="2568" width="16.625" style="9" customWidth="1"/>
    <col min="2569" max="2817" width="8.875" style="9"/>
    <col min="2818" max="2824" width="16.625" style="9" customWidth="1"/>
    <col min="2825" max="3073" width="8.875" style="9"/>
    <col min="3074" max="3080" width="16.625" style="9" customWidth="1"/>
    <col min="3081" max="3329" width="8.875" style="9"/>
    <col min="3330" max="3336" width="16.625" style="9" customWidth="1"/>
    <col min="3337" max="3585" width="8.875" style="9"/>
    <col min="3586" max="3592" width="16.625" style="9" customWidth="1"/>
    <col min="3593" max="3841" width="8.875" style="9"/>
    <col min="3842" max="3848" width="16.625" style="9" customWidth="1"/>
    <col min="3849" max="4097" width="8.875" style="9"/>
    <col min="4098" max="4104" width="16.625" style="9" customWidth="1"/>
    <col min="4105" max="4353" width="8.875" style="9"/>
    <col min="4354" max="4360" width="16.625" style="9" customWidth="1"/>
    <col min="4361" max="4609" width="8.875" style="9"/>
    <col min="4610" max="4616" width="16.625" style="9" customWidth="1"/>
    <col min="4617" max="4865" width="8.875" style="9"/>
    <col min="4866" max="4872" width="16.625" style="9" customWidth="1"/>
    <col min="4873" max="5121" width="8.875" style="9"/>
    <col min="5122" max="5128" width="16.625" style="9" customWidth="1"/>
    <col min="5129" max="5377" width="8.875" style="9"/>
    <col min="5378" max="5384" width="16.625" style="9" customWidth="1"/>
    <col min="5385" max="5633" width="8.875" style="9"/>
    <col min="5634" max="5640" width="16.625" style="9" customWidth="1"/>
    <col min="5641" max="5889" width="8.875" style="9"/>
    <col min="5890" max="5896" width="16.625" style="9" customWidth="1"/>
    <col min="5897" max="6145" width="8.875" style="9"/>
    <col min="6146" max="6152" width="16.625" style="9" customWidth="1"/>
    <col min="6153" max="6401" width="8.875" style="9"/>
    <col min="6402" max="6408" width="16.625" style="9" customWidth="1"/>
    <col min="6409" max="6657" width="8.875" style="9"/>
    <col min="6658" max="6664" width="16.625" style="9" customWidth="1"/>
    <col min="6665" max="6913" width="8.875" style="9"/>
    <col min="6914" max="6920" width="16.625" style="9" customWidth="1"/>
    <col min="6921" max="7169" width="8.875" style="9"/>
    <col min="7170" max="7176" width="16.625" style="9" customWidth="1"/>
    <col min="7177" max="7425" width="8.875" style="9"/>
    <col min="7426" max="7432" width="16.625" style="9" customWidth="1"/>
    <col min="7433" max="7681" width="8.875" style="9"/>
    <col min="7682" max="7688" width="16.625" style="9" customWidth="1"/>
    <col min="7689" max="7937" width="8.875" style="9"/>
    <col min="7938" max="7944" width="16.625" style="9" customWidth="1"/>
    <col min="7945" max="8193" width="8.875" style="9"/>
    <col min="8194" max="8200" width="16.625" style="9" customWidth="1"/>
    <col min="8201" max="8449" width="8.875" style="9"/>
    <col min="8450" max="8456" width="16.625" style="9" customWidth="1"/>
    <col min="8457" max="8705" width="8.875" style="9"/>
    <col min="8706" max="8712" width="16.625" style="9" customWidth="1"/>
    <col min="8713" max="8961" width="8.875" style="9"/>
    <col min="8962" max="8968" width="16.625" style="9" customWidth="1"/>
    <col min="8969" max="9217" width="8.875" style="9"/>
    <col min="9218" max="9224" width="16.625" style="9" customWidth="1"/>
    <col min="9225" max="9473" width="8.875" style="9"/>
    <col min="9474" max="9480" width="16.625" style="9" customWidth="1"/>
    <col min="9481" max="9729" width="8.875" style="9"/>
    <col min="9730" max="9736" width="16.625" style="9" customWidth="1"/>
    <col min="9737" max="9985" width="8.875" style="9"/>
    <col min="9986" max="9992" width="16.625" style="9" customWidth="1"/>
    <col min="9993" max="10241" width="8.875" style="9"/>
    <col min="10242" max="10248" width="16.625" style="9" customWidth="1"/>
    <col min="10249" max="10497" width="8.875" style="9"/>
    <col min="10498" max="10504" width="16.625" style="9" customWidth="1"/>
    <col min="10505" max="10753" width="8.875" style="9"/>
    <col min="10754" max="10760" width="16.625" style="9" customWidth="1"/>
    <col min="10761" max="11009" width="8.875" style="9"/>
    <col min="11010" max="11016" width="16.625" style="9" customWidth="1"/>
    <col min="11017" max="11265" width="8.875" style="9"/>
    <col min="11266" max="11272" width="16.625" style="9" customWidth="1"/>
    <col min="11273" max="11521" width="8.875" style="9"/>
    <col min="11522" max="11528" width="16.625" style="9" customWidth="1"/>
    <col min="11529" max="11777" width="8.875" style="9"/>
    <col min="11778" max="11784" width="16.625" style="9" customWidth="1"/>
    <col min="11785" max="12033" width="8.875" style="9"/>
    <col min="12034" max="12040" width="16.625" style="9" customWidth="1"/>
    <col min="12041" max="12289" width="8.875" style="9"/>
    <col min="12290" max="12296" width="16.625" style="9" customWidth="1"/>
    <col min="12297" max="12545" width="8.875" style="9"/>
    <col min="12546" max="12552" width="16.625" style="9" customWidth="1"/>
    <col min="12553" max="12801" width="8.875" style="9"/>
    <col min="12802" max="12808" width="16.625" style="9" customWidth="1"/>
    <col min="12809" max="13057" width="8.875" style="9"/>
    <col min="13058" max="13064" width="16.625" style="9" customWidth="1"/>
    <col min="13065" max="13313" width="8.875" style="9"/>
    <col min="13314" max="13320" width="16.625" style="9" customWidth="1"/>
    <col min="13321" max="13569" width="8.875" style="9"/>
    <col min="13570" max="13576" width="16.625" style="9" customWidth="1"/>
    <col min="13577" max="13825" width="8.875" style="9"/>
    <col min="13826" max="13832" width="16.625" style="9" customWidth="1"/>
    <col min="13833" max="14081" width="8.875" style="9"/>
    <col min="14082" max="14088" width="16.625" style="9" customWidth="1"/>
    <col min="14089" max="14337" width="8.875" style="9"/>
    <col min="14338" max="14344" width="16.625" style="9" customWidth="1"/>
    <col min="14345" max="14593" width="8.875" style="9"/>
    <col min="14594" max="14600" width="16.625" style="9" customWidth="1"/>
    <col min="14601" max="14849" width="8.875" style="9"/>
    <col min="14850" max="14856" width="16.625" style="9" customWidth="1"/>
    <col min="14857" max="15105" width="8.875" style="9"/>
    <col min="15106" max="15112" width="16.625" style="9" customWidth="1"/>
    <col min="15113" max="15361" width="8.875" style="9"/>
    <col min="15362" max="15368" width="16.625" style="9" customWidth="1"/>
    <col min="15369" max="15617" width="8.875" style="9"/>
    <col min="15618" max="15624" width="16.625" style="9" customWidth="1"/>
    <col min="15625" max="15873" width="8.875" style="9"/>
    <col min="15874" max="15880" width="16.625" style="9" customWidth="1"/>
    <col min="15881" max="16129" width="8.875" style="9"/>
    <col min="16130" max="16136" width="16.625" style="9" customWidth="1"/>
    <col min="16137" max="16384" width="8.875" style="9"/>
  </cols>
  <sheetData>
    <row r="1" spans="1:19" ht="54.95" customHeight="1">
      <c r="A1" s="11"/>
      <c r="B1" s="11"/>
      <c r="C1" s="11"/>
      <c r="D1" s="11"/>
      <c r="E1" s="11"/>
      <c r="F1" s="11"/>
    </row>
    <row r="2" spans="1:19" ht="42" customHeight="1">
      <c r="A2" s="10" t="s">
        <v>76</v>
      </c>
      <c r="B2" s="11"/>
      <c r="C2" s="11"/>
      <c r="D2" s="11"/>
      <c r="E2" s="11"/>
      <c r="F2" s="11"/>
    </row>
    <row r="3" spans="1:19" ht="27.95" customHeight="1">
      <c r="A3" s="54" t="s">
        <v>77</v>
      </c>
      <c r="B3" s="54"/>
      <c r="C3" s="54"/>
      <c r="D3" s="54"/>
      <c r="E3" s="54"/>
      <c r="F3" s="11"/>
    </row>
    <row r="4" spans="1:19" ht="27.95" customHeight="1">
      <c r="A4" s="54" t="s">
        <v>1161</v>
      </c>
      <c r="B4" s="54"/>
      <c r="C4" s="54"/>
      <c r="D4" s="54"/>
      <c r="E4" s="54"/>
      <c r="F4" s="11"/>
      <c r="J4" s="57" t="s">
        <v>1164</v>
      </c>
      <c r="K4" s="57" t="s">
        <v>1165</v>
      </c>
      <c r="L4" s="57" t="s">
        <v>1166</v>
      </c>
      <c r="N4" s="57" t="s">
        <v>1084</v>
      </c>
      <c r="O4" s="57" t="s">
        <v>136</v>
      </c>
    </row>
    <row r="5" spans="1:19" ht="27.95" customHeight="1">
      <c r="A5" s="54" t="s">
        <v>1163</v>
      </c>
      <c r="B5" s="54"/>
      <c r="C5" s="54"/>
      <c r="D5" s="54"/>
      <c r="E5" s="54"/>
      <c r="F5" s="11"/>
      <c r="I5" s="57" t="s">
        <v>134</v>
      </c>
      <c r="J5" s="176">
        <f>R6/R7</f>
        <v>1.8462658330746833</v>
      </c>
      <c r="K5" s="176">
        <f>236789/117590</f>
        <v>2.0136831363211156</v>
      </c>
      <c r="L5" s="176">
        <v>197.5</v>
      </c>
      <c r="N5" s="177">
        <f>J5-K5</f>
        <v>-0.16741730324643234</v>
      </c>
      <c r="O5" s="57">
        <f>K5-L5</f>
        <v>-195.48631686367889</v>
      </c>
      <c r="Q5" s="57" t="s">
        <v>1088</v>
      </c>
      <c r="R5" s="57">
        <v>385151</v>
      </c>
      <c r="S5" s="57">
        <v>354379</v>
      </c>
    </row>
    <row r="6" spans="1:19" ht="27.95" customHeight="1">
      <c r="A6" s="54" t="s">
        <v>163</v>
      </c>
      <c r="B6" s="54"/>
      <c r="C6" s="54"/>
      <c r="D6" s="54"/>
      <c r="E6" s="54"/>
      <c r="F6" s="11"/>
      <c r="Q6" s="57" t="s">
        <v>1089</v>
      </c>
      <c r="R6" s="57">
        <v>249833</v>
      </c>
      <c r="S6" s="57">
        <v>236789</v>
      </c>
    </row>
    <row r="7" spans="1:19" ht="27.95" customHeight="1">
      <c r="A7" s="54" t="s">
        <v>1092</v>
      </c>
      <c r="B7" s="54"/>
      <c r="C7" s="54"/>
      <c r="D7" s="54"/>
      <c r="E7" s="54"/>
      <c r="F7" s="11"/>
      <c r="I7" s="57" t="s">
        <v>135</v>
      </c>
      <c r="J7" s="57">
        <f>ROUND(R7/R5*100,1)</f>
        <v>35.1</v>
      </c>
      <c r="K7" s="57">
        <f>ROUND(117590/354379*100,1)</f>
        <v>33.200000000000003</v>
      </c>
      <c r="L7" s="57">
        <v>33.6</v>
      </c>
      <c r="N7" s="57">
        <f>J7-K7</f>
        <v>1.8999999999999986</v>
      </c>
      <c r="O7" s="57">
        <f>K7-L7</f>
        <v>-0.39999999999999858</v>
      </c>
      <c r="Q7" s="57" t="s">
        <v>1090</v>
      </c>
      <c r="R7" s="57">
        <v>135318</v>
      </c>
      <c r="S7" s="57">
        <v>117590</v>
      </c>
    </row>
    <row r="8" spans="1:19" ht="27.95" customHeight="1">
      <c r="A8" s="54" t="s">
        <v>78</v>
      </c>
      <c r="B8" s="54"/>
      <c r="C8" s="54"/>
      <c r="D8" s="54"/>
      <c r="E8" s="54"/>
      <c r="F8" s="11"/>
      <c r="O8" s="58"/>
    </row>
    <row r="9" spans="1:19" ht="27.95" customHeight="1">
      <c r="A9" s="54" t="s">
        <v>80</v>
      </c>
      <c r="B9" s="54"/>
      <c r="C9" s="54"/>
      <c r="D9" s="54"/>
      <c r="E9" s="54"/>
      <c r="F9" s="11"/>
      <c r="J9" s="57" t="s">
        <v>1164</v>
      </c>
      <c r="K9" s="57" t="s">
        <v>1165</v>
      </c>
      <c r="L9" s="57" t="s">
        <v>1166</v>
      </c>
      <c r="N9" s="57" t="s">
        <v>1084</v>
      </c>
      <c r="O9" s="57" t="s">
        <v>136</v>
      </c>
      <c r="Q9" s="57" t="s">
        <v>1085</v>
      </c>
      <c r="R9" s="57">
        <v>148698</v>
      </c>
      <c r="S9" s="57">
        <v>137839</v>
      </c>
    </row>
    <row r="10" spans="1:19" ht="27.95" customHeight="1">
      <c r="A10" s="54" t="s">
        <v>1091</v>
      </c>
      <c r="B10" s="54"/>
      <c r="C10" s="54"/>
      <c r="D10" s="54"/>
      <c r="E10" s="54"/>
      <c r="F10" s="11"/>
      <c r="J10" s="176">
        <f>ROUND(R10/R9*100,1)</f>
        <v>10.9</v>
      </c>
      <c r="K10" s="176">
        <f>ROUND(15168/137839*100,1)</f>
        <v>11</v>
      </c>
      <c r="L10" s="57">
        <v>11.1</v>
      </c>
      <c r="N10" s="57">
        <f>J10-K10</f>
        <v>-9.9999999999999645E-2</v>
      </c>
      <c r="O10" s="58">
        <f>ROUND(K10-L10,1)</f>
        <v>-0.1</v>
      </c>
      <c r="Q10" s="57" t="s">
        <v>1086</v>
      </c>
      <c r="R10" s="57">
        <v>16247</v>
      </c>
      <c r="S10" s="57">
        <v>15168</v>
      </c>
    </row>
    <row r="11" spans="1:19" ht="27.95" customHeight="1">
      <c r="A11" s="54" t="s">
        <v>81</v>
      </c>
      <c r="B11" s="54"/>
      <c r="C11" s="54"/>
      <c r="D11" s="54"/>
      <c r="E11" s="54"/>
      <c r="F11" s="11"/>
      <c r="Q11" s="57" t="s">
        <v>1087</v>
      </c>
      <c r="R11" s="57">
        <v>16012</v>
      </c>
      <c r="S11" s="57">
        <v>14722</v>
      </c>
    </row>
    <row r="12" spans="1:19" ht="27.95" customHeight="1">
      <c r="A12" s="54" t="s">
        <v>1093</v>
      </c>
      <c r="B12" s="54"/>
      <c r="C12" s="54"/>
      <c r="D12" s="54"/>
      <c r="E12" s="54"/>
      <c r="F12" s="11"/>
      <c r="J12" s="57">
        <f>ROUND(R11/R9*100,1)</f>
        <v>10.8</v>
      </c>
      <c r="K12" s="57">
        <f>ROUND(14722/137839*100,1)</f>
        <v>10.7</v>
      </c>
      <c r="L12" s="176">
        <v>11</v>
      </c>
      <c r="M12" s="176"/>
      <c r="N12" s="57">
        <f>J12-K12</f>
        <v>0.10000000000000142</v>
      </c>
      <c r="O12" s="176">
        <f>ROUND(K12-L12,1)</f>
        <v>-0.3</v>
      </c>
    </row>
    <row r="13" spans="1:19" ht="27.95" customHeight="1">
      <c r="A13" s="54" t="s">
        <v>164</v>
      </c>
      <c r="B13" s="54"/>
      <c r="C13" s="54"/>
      <c r="D13" s="54"/>
      <c r="E13" s="54"/>
      <c r="F13" s="11"/>
    </row>
    <row r="14" spans="1:19" ht="27.95" customHeight="1">
      <c r="A14" s="54" t="s">
        <v>1094</v>
      </c>
      <c r="B14" s="54"/>
      <c r="C14" s="54"/>
      <c r="D14" s="54"/>
      <c r="E14" s="54"/>
      <c r="F14" s="11"/>
      <c r="J14" s="57">
        <f>ROUND(16012/((135318+117590)/2)*100,1)</f>
        <v>12.7</v>
      </c>
      <c r="K14" s="57">
        <f>ROUND(14722/((117590+117278)/2)*100,1)</f>
        <v>12.5</v>
      </c>
      <c r="L14" s="57">
        <v>12.8</v>
      </c>
      <c r="N14" s="57">
        <f>J14-K14</f>
        <v>0.19999999999999929</v>
      </c>
      <c r="O14" s="57">
        <f>K14-L14</f>
        <v>-0.30000000000000071</v>
      </c>
    </row>
    <row r="15" spans="1:19" ht="18" customHeight="1">
      <c r="A15" s="11"/>
      <c r="B15" s="11"/>
      <c r="C15" s="11"/>
      <c r="D15" s="11"/>
      <c r="E15" s="11"/>
      <c r="F15" s="11"/>
      <c r="L15" s="58"/>
      <c r="M15" s="58"/>
      <c r="N15" s="58"/>
    </row>
    <row r="16" spans="1:19" ht="18" customHeight="1">
      <c r="A16" s="11"/>
      <c r="B16" s="11"/>
      <c r="C16" s="11"/>
      <c r="D16" s="11"/>
      <c r="E16" s="11"/>
      <c r="F16" s="11"/>
      <c r="L16" s="58"/>
      <c r="M16" s="58"/>
      <c r="N16" s="58"/>
      <c r="O16" s="58"/>
    </row>
    <row r="17" spans="1:15" ht="18" customHeight="1">
      <c r="A17" s="11"/>
      <c r="B17" s="11"/>
      <c r="C17" s="11"/>
      <c r="D17" s="11"/>
      <c r="E17" s="11"/>
      <c r="F17" s="11"/>
      <c r="L17" s="58"/>
      <c r="M17" s="58"/>
      <c r="N17" s="58"/>
      <c r="O17" s="58"/>
    </row>
    <row r="18" spans="1:15" ht="18" customHeight="1">
      <c r="A18" s="11"/>
      <c r="B18" s="11"/>
      <c r="C18" s="11"/>
      <c r="D18" s="11"/>
      <c r="E18" s="11"/>
      <c r="F18" s="11"/>
      <c r="L18" s="58"/>
      <c r="M18" s="58"/>
      <c r="N18" s="58"/>
      <c r="O18" s="58"/>
    </row>
    <row r="19" spans="1:15" ht="18" customHeight="1">
      <c r="A19" s="11"/>
      <c r="B19" s="11"/>
      <c r="C19" s="11"/>
      <c r="D19" s="11"/>
      <c r="E19" s="11"/>
      <c r="F19" s="11"/>
    </row>
    <row r="20" spans="1:15" ht="18" customHeight="1">
      <c r="A20" s="11"/>
      <c r="B20" s="11"/>
      <c r="C20" s="11"/>
      <c r="D20" s="11"/>
      <c r="E20" s="11"/>
      <c r="F20" s="11"/>
    </row>
    <row r="21" spans="1:15" ht="18" customHeight="1">
      <c r="A21" s="11"/>
      <c r="B21" s="11"/>
      <c r="C21" s="11"/>
      <c r="D21" s="11"/>
      <c r="E21" s="11"/>
      <c r="F21" s="11"/>
    </row>
    <row r="22" spans="1:15" ht="18" customHeight="1">
      <c r="A22" s="11"/>
      <c r="B22" s="11"/>
      <c r="C22" s="11"/>
      <c r="D22" s="11"/>
      <c r="E22" s="11"/>
      <c r="F22" s="11"/>
    </row>
    <row r="23" spans="1:15" ht="18" customHeight="1">
      <c r="A23" s="11"/>
      <c r="B23" s="11"/>
      <c r="C23" s="11"/>
      <c r="D23" s="11"/>
      <c r="E23" s="11"/>
      <c r="F23" s="11"/>
    </row>
    <row r="24" spans="1:15" ht="18" customHeight="1">
      <c r="A24" s="11"/>
      <c r="B24" s="11"/>
      <c r="C24" s="11"/>
      <c r="D24" s="11"/>
      <c r="E24" s="11"/>
      <c r="F24" s="11"/>
    </row>
    <row r="25" spans="1:15" ht="18" customHeight="1">
      <c r="A25" s="11"/>
      <c r="B25" s="11"/>
      <c r="C25" s="11"/>
      <c r="D25" s="11"/>
      <c r="E25" s="11"/>
      <c r="F25" s="11"/>
    </row>
    <row r="26" spans="1:15" ht="18" customHeight="1">
      <c r="A26" s="11"/>
      <c r="B26" s="11"/>
      <c r="C26" s="11"/>
      <c r="D26" s="11"/>
      <c r="E26" s="11"/>
      <c r="F26" s="11"/>
    </row>
    <row r="27" spans="1:15" ht="18" customHeight="1">
      <c r="A27" s="11"/>
      <c r="B27" s="11"/>
      <c r="C27" s="11"/>
      <c r="D27" s="11"/>
      <c r="E27" s="11"/>
      <c r="F27" s="11"/>
    </row>
    <row r="28" spans="1:15" ht="18" customHeight="1">
      <c r="A28" s="11"/>
      <c r="B28" s="11"/>
      <c r="C28" s="11"/>
      <c r="D28" s="11"/>
      <c r="E28" s="11"/>
      <c r="F28" s="11"/>
    </row>
    <row r="29" spans="1:15" ht="18" customHeight="1">
      <c r="A29" s="11"/>
      <c r="B29" s="11"/>
      <c r="C29" s="11"/>
      <c r="D29" s="11"/>
      <c r="E29" s="11"/>
      <c r="F29" s="11"/>
    </row>
    <row r="30" spans="1:15" ht="18" customHeight="1">
      <c r="A30" s="11"/>
      <c r="B30" s="11"/>
      <c r="C30" s="11"/>
      <c r="D30" s="11"/>
      <c r="E30" s="11"/>
      <c r="F30" s="11"/>
    </row>
    <row r="31" spans="1:15" ht="18" customHeight="1">
      <c r="A31" s="11"/>
      <c r="B31" s="11"/>
      <c r="C31" s="11"/>
      <c r="D31" s="11"/>
      <c r="E31" s="11"/>
      <c r="F31" s="11"/>
    </row>
    <row r="32" spans="1:15" ht="18" customHeight="1">
      <c r="A32" s="11"/>
      <c r="B32" s="11"/>
      <c r="C32" s="11"/>
      <c r="D32" s="11"/>
      <c r="E32" s="11"/>
      <c r="F32" s="11"/>
    </row>
    <row r="33" spans="1:6" ht="18" customHeight="1">
      <c r="A33" s="11"/>
      <c r="B33" s="11"/>
      <c r="C33" s="11"/>
      <c r="D33" s="11"/>
      <c r="E33" s="11"/>
      <c r="F33" s="11"/>
    </row>
    <row r="34" spans="1:6" ht="18" customHeight="1">
      <c r="A34" s="11"/>
      <c r="B34" s="11"/>
      <c r="C34" s="11"/>
      <c r="D34" s="11"/>
      <c r="E34" s="11"/>
      <c r="F34" s="11"/>
    </row>
    <row r="35" spans="1:6" ht="18" customHeight="1">
      <c r="A35" s="11"/>
      <c r="B35" s="11"/>
      <c r="C35" s="11"/>
      <c r="D35" s="11"/>
      <c r="E35" s="11"/>
      <c r="F35" s="11"/>
    </row>
    <row r="36" spans="1:6" ht="18" customHeight="1">
      <c r="A36" s="11"/>
      <c r="B36" s="11"/>
      <c r="C36" s="11"/>
      <c r="D36" s="11"/>
      <c r="E36" s="11"/>
      <c r="F36" s="11"/>
    </row>
    <row r="37" spans="1:6" ht="18" customHeight="1">
      <c r="A37" s="11"/>
      <c r="B37" s="11"/>
      <c r="C37" s="11"/>
      <c r="D37" s="11"/>
      <c r="E37" s="11"/>
      <c r="F37" s="11"/>
    </row>
    <row r="38" spans="1:6" ht="18" customHeight="1">
      <c r="A38" s="11"/>
      <c r="B38" s="11"/>
      <c r="C38" s="11"/>
      <c r="D38" s="11"/>
      <c r="E38" s="11"/>
      <c r="F38" s="11"/>
    </row>
    <row r="39" spans="1:6" ht="18" customHeight="1">
      <c r="A39" s="11"/>
      <c r="B39" s="11"/>
      <c r="C39" s="11"/>
      <c r="D39" s="11"/>
      <c r="E39" s="11"/>
      <c r="F39" s="11"/>
    </row>
    <row r="40" spans="1:6" ht="18" customHeight="1">
      <c r="A40" s="11"/>
      <c r="B40" s="11"/>
      <c r="C40" s="11"/>
      <c r="D40" s="11"/>
      <c r="E40" s="11"/>
      <c r="F40" s="11"/>
    </row>
    <row r="41" spans="1:6" ht="18" customHeight="1">
      <c r="A41" s="11"/>
      <c r="B41" s="11"/>
      <c r="C41" s="11"/>
      <c r="D41" s="11"/>
      <c r="E41" s="11"/>
      <c r="F41" s="11"/>
    </row>
    <row r="42" spans="1:6" ht="18" customHeight="1">
      <c r="A42" s="11"/>
      <c r="B42" s="11"/>
      <c r="C42" s="11"/>
      <c r="D42" s="11"/>
      <c r="E42" s="11"/>
      <c r="F42" s="11"/>
    </row>
    <row r="43" spans="1:6" ht="18" customHeight="1">
      <c r="A43" s="11"/>
      <c r="B43" s="11"/>
      <c r="C43" s="11"/>
      <c r="D43" s="11"/>
      <c r="E43" s="11"/>
      <c r="F43" s="11"/>
    </row>
    <row r="44" spans="1:6" ht="18" customHeight="1">
      <c r="A44" s="11"/>
      <c r="B44" s="11"/>
      <c r="C44" s="11"/>
      <c r="D44" s="11"/>
      <c r="E44" s="11"/>
      <c r="F44" s="11"/>
    </row>
    <row r="45" spans="1:6" ht="18" customHeight="1">
      <c r="A45" s="11"/>
      <c r="B45" s="11"/>
      <c r="C45" s="11"/>
      <c r="D45" s="11"/>
      <c r="E45" s="11"/>
      <c r="F45" s="11"/>
    </row>
    <row r="46" spans="1:6" ht="18" customHeight="1">
      <c r="A46" s="11"/>
      <c r="B46" s="11"/>
      <c r="C46" s="11"/>
      <c r="D46" s="11"/>
      <c r="E46" s="11"/>
      <c r="F46" s="11"/>
    </row>
    <row r="47" spans="1:6" ht="18" customHeight="1">
      <c r="A47" s="11"/>
      <c r="B47" s="11"/>
      <c r="C47" s="11"/>
      <c r="D47" s="11"/>
      <c r="E47" s="11"/>
      <c r="F47" s="11"/>
    </row>
    <row r="48" spans="1:6" ht="18" customHeight="1">
      <c r="A48" s="11"/>
      <c r="B48" s="11"/>
      <c r="C48" s="11"/>
      <c r="D48" s="11"/>
      <c r="E48" s="11"/>
      <c r="F48" s="11"/>
    </row>
    <row r="49" spans="1:6" ht="18" customHeight="1">
      <c r="A49" s="11"/>
      <c r="B49" s="11"/>
      <c r="C49" s="11"/>
      <c r="D49" s="11"/>
      <c r="E49" s="11"/>
      <c r="F49" s="11"/>
    </row>
    <row r="50" spans="1:6" ht="18" customHeight="1">
      <c r="A50" s="11"/>
      <c r="B50" s="11"/>
      <c r="C50" s="11"/>
      <c r="D50" s="11"/>
      <c r="E50" s="11"/>
      <c r="F50" s="11"/>
    </row>
    <row r="51" spans="1:6" ht="18" customHeight="1">
      <c r="A51" s="11"/>
      <c r="B51" s="11"/>
      <c r="C51" s="11"/>
      <c r="D51" s="11"/>
      <c r="E51" s="11"/>
      <c r="F51" s="11"/>
    </row>
    <row r="52" spans="1:6" ht="18" customHeight="1">
      <c r="A52" s="11"/>
      <c r="B52" s="11"/>
      <c r="C52" s="11"/>
      <c r="D52" s="11"/>
      <c r="E52" s="11"/>
      <c r="F52" s="11"/>
    </row>
    <row r="53" spans="1:6" ht="18" customHeight="1">
      <c r="A53" s="11"/>
      <c r="B53" s="11"/>
      <c r="C53" s="11"/>
      <c r="D53" s="11"/>
      <c r="E53" s="11"/>
      <c r="F53" s="11"/>
    </row>
    <row r="54" spans="1:6" ht="18" customHeight="1">
      <c r="A54" s="11"/>
      <c r="B54" s="11"/>
      <c r="C54" s="11"/>
      <c r="D54" s="11"/>
      <c r="E54" s="11"/>
      <c r="F54" s="11"/>
    </row>
    <row r="55" spans="1:6" ht="18" customHeight="1">
      <c r="A55" s="11"/>
      <c r="B55" s="11"/>
      <c r="C55" s="11"/>
      <c r="D55" s="11"/>
      <c r="E55" s="11"/>
      <c r="F55" s="11"/>
    </row>
    <row r="56" spans="1:6" ht="18" customHeight="1">
      <c r="A56" s="11"/>
      <c r="B56" s="11"/>
      <c r="C56" s="11"/>
      <c r="D56" s="11"/>
      <c r="E56" s="11"/>
      <c r="F56" s="11"/>
    </row>
    <row r="57" spans="1:6" ht="18" customHeight="1">
      <c r="A57" s="11"/>
      <c r="B57" s="11"/>
      <c r="C57" s="11"/>
      <c r="D57" s="11"/>
      <c r="E57" s="11"/>
      <c r="F57" s="11"/>
    </row>
    <row r="58" spans="1:6" ht="18" customHeight="1">
      <c r="A58" s="11"/>
      <c r="B58" s="11"/>
      <c r="C58" s="11"/>
      <c r="D58" s="11"/>
      <c r="E58" s="11"/>
      <c r="F58" s="11"/>
    </row>
    <row r="59" spans="1:6" ht="18" customHeight="1">
      <c r="A59" s="11"/>
      <c r="B59" s="11"/>
      <c r="C59" s="11"/>
      <c r="D59" s="11"/>
      <c r="E59" s="11"/>
      <c r="F59" s="11"/>
    </row>
  </sheetData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46"/>
  <sheetViews>
    <sheetView workbookViewId="0">
      <pane ySplit="3" topLeftCell="A256" activePane="bottomLeft" state="frozen"/>
      <selection activeCell="U16" sqref="U16"/>
      <selection pane="bottomLeft" activeCell="U16" sqref="U16"/>
    </sheetView>
  </sheetViews>
  <sheetFormatPr defaultRowHeight="16.5"/>
  <cols>
    <col min="2" max="2" width="46.875" customWidth="1"/>
  </cols>
  <sheetData>
    <row r="1" spans="1:26">
      <c r="B1" t="s">
        <v>188</v>
      </c>
      <c r="C1" t="s">
        <v>189</v>
      </c>
    </row>
    <row r="2" spans="1:26">
      <c r="B2" t="s">
        <v>190</v>
      </c>
      <c r="F2">
        <v>4010009</v>
      </c>
      <c r="G2">
        <v>4020000</v>
      </c>
      <c r="H2">
        <v>4050003</v>
      </c>
      <c r="I2">
        <v>4060004</v>
      </c>
      <c r="J2">
        <v>4070005</v>
      </c>
      <c r="K2">
        <v>4080006</v>
      </c>
      <c r="L2">
        <v>4090007</v>
      </c>
      <c r="M2">
        <v>4100001</v>
      </c>
      <c r="N2">
        <v>4120003</v>
      </c>
      <c r="O2">
        <v>4130004</v>
      </c>
      <c r="P2">
        <v>4140005</v>
      </c>
      <c r="Q2">
        <v>4150006</v>
      </c>
      <c r="R2">
        <v>4170008</v>
      </c>
      <c r="S2">
        <v>4180009</v>
      </c>
      <c r="T2">
        <v>4280002</v>
      </c>
      <c r="U2">
        <v>4300007</v>
      </c>
      <c r="V2">
        <v>4320009</v>
      </c>
      <c r="W2">
        <v>4420002</v>
      </c>
      <c r="X2">
        <v>4430003</v>
      </c>
      <c r="Y2">
        <v>4460006</v>
      </c>
      <c r="Z2">
        <v>4290003</v>
      </c>
    </row>
    <row r="3" spans="1:26">
      <c r="A3" t="s">
        <v>191</v>
      </c>
      <c r="B3" t="s">
        <v>192</v>
      </c>
      <c r="C3" t="s">
        <v>193</v>
      </c>
      <c r="F3" t="s">
        <v>194</v>
      </c>
      <c r="G3" t="s">
        <v>195</v>
      </c>
      <c r="H3" t="s">
        <v>196</v>
      </c>
      <c r="I3" t="s">
        <v>197</v>
      </c>
      <c r="J3" t="s">
        <v>198</v>
      </c>
      <c r="K3" t="s">
        <v>199</v>
      </c>
      <c r="L3" t="s">
        <v>200</v>
      </c>
      <c r="M3" t="s">
        <v>201</v>
      </c>
      <c r="N3" t="s">
        <v>202</v>
      </c>
      <c r="O3" t="s">
        <v>203</v>
      </c>
      <c r="P3" t="s">
        <v>204</v>
      </c>
      <c r="Q3" t="s">
        <v>205</v>
      </c>
      <c r="R3" t="s">
        <v>206</v>
      </c>
      <c r="S3" t="s">
        <v>207</v>
      </c>
      <c r="T3" t="s">
        <v>208</v>
      </c>
      <c r="U3" t="s">
        <v>210</v>
      </c>
      <c r="V3" t="s">
        <v>211</v>
      </c>
      <c r="W3" t="s">
        <v>212</v>
      </c>
      <c r="X3" t="s">
        <v>213</v>
      </c>
      <c r="Y3" t="s">
        <v>214</v>
      </c>
      <c r="Z3" s="128" t="s">
        <v>209</v>
      </c>
    </row>
    <row r="4" spans="1:26">
      <c r="A4">
        <v>10000</v>
      </c>
      <c r="B4" t="s">
        <v>215</v>
      </c>
      <c r="C4">
        <v>385151</v>
      </c>
      <c r="D4">
        <f t="shared" ref="D4:D67" si="0">SUM(F4:Y4)</f>
        <v>380838</v>
      </c>
      <c r="E4">
        <f>D5+D15+D45+D56+D59+D63+D66+D70+D74+D86+D97+D124+D166+D176+D179</f>
        <v>382528</v>
      </c>
      <c r="F4">
        <v>19019</v>
      </c>
      <c r="G4">
        <v>17402</v>
      </c>
      <c r="H4">
        <v>100220</v>
      </c>
      <c r="I4">
        <v>16365</v>
      </c>
      <c r="J4">
        <v>18994</v>
      </c>
      <c r="K4">
        <v>26929</v>
      </c>
      <c r="L4">
        <v>11914</v>
      </c>
      <c r="M4">
        <v>15922</v>
      </c>
      <c r="N4">
        <v>17745</v>
      </c>
      <c r="O4">
        <v>35681</v>
      </c>
      <c r="P4">
        <v>19921</v>
      </c>
      <c r="Q4">
        <v>42513</v>
      </c>
      <c r="R4">
        <v>24550</v>
      </c>
      <c r="S4">
        <v>4201</v>
      </c>
      <c r="T4">
        <v>403</v>
      </c>
      <c r="U4">
        <v>855</v>
      </c>
      <c r="V4">
        <v>7725</v>
      </c>
      <c r="W4">
        <v>118</v>
      </c>
      <c r="X4">
        <v>88</v>
      </c>
      <c r="Y4">
        <v>273</v>
      </c>
      <c r="Z4">
        <v>4313</v>
      </c>
    </row>
    <row r="5" spans="1:26">
      <c r="A5">
        <v>11000</v>
      </c>
      <c r="B5" s="128" t="s">
        <v>139</v>
      </c>
      <c r="C5">
        <v>61080</v>
      </c>
      <c r="D5">
        <f t="shared" si="0"/>
        <v>60944</v>
      </c>
      <c r="F5">
        <v>3415</v>
      </c>
      <c r="G5">
        <v>3677</v>
      </c>
      <c r="H5">
        <v>6587</v>
      </c>
      <c r="I5">
        <v>3329</v>
      </c>
      <c r="J5">
        <v>2764</v>
      </c>
      <c r="K5">
        <v>6136</v>
      </c>
      <c r="L5">
        <v>1132</v>
      </c>
      <c r="M5">
        <v>1860</v>
      </c>
      <c r="N5">
        <v>4890</v>
      </c>
      <c r="O5">
        <v>9607</v>
      </c>
      <c r="P5">
        <v>1990</v>
      </c>
      <c r="Q5">
        <v>10501</v>
      </c>
      <c r="R5">
        <v>3705</v>
      </c>
      <c r="S5">
        <v>721</v>
      </c>
      <c r="T5">
        <v>35</v>
      </c>
      <c r="U5">
        <v>240</v>
      </c>
      <c r="V5">
        <v>241</v>
      </c>
      <c r="W5">
        <v>79</v>
      </c>
      <c r="X5">
        <v>6</v>
      </c>
      <c r="Y5">
        <v>29</v>
      </c>
      <c r="Z5">
        <v>136</v>
      </c>
    </row>
    <row r="6" spans="1:26">
      <c r="A6">
        <v>11001</v>
      </c>
      <c r="B6" t="s">
        <v>216</v>
      </c>
      <c r="C6">
        <v>12</v>
      </c>
      <c r="D6">
        <f t="shared" si="0"/>
        <v>12</v>
      </c>
      <c r="K6">
        <v>1</v>
      </c>
      <c r="O6">
        <v>10</v>
      </c>
      <c r="P6">
        <v>1</v>
      </c>
    </row>
    <row r="7" spans="1:26">
      <c r="A7">
        <v>11002</v>
      </c>
      <c r="B7" t="s">
        <v>217</v>
      </c>
      <c r="C7">
        <v>49732</v>
      </c>
      <c r="D7">
        <f t="shared" si="0"/>
        <v>49646</v>
      </c>
      <c r="F7">
        <v>2596</v>
      </c>
      <c r="G7">
        <v>2568</v>
      </c>
      <c r="H7">
        <v>5805</v>
      </c>
      <c r="I7">
        <v>1321</v>
      </c>
      <c r="J7">
        <v>2506</v>
      </c>
      <c r="K7">
        <v>5573</v>
      </c>
      <c r="L7">
        <v>975</v>
      </c>
      <c r="M7">
        <v>1860</v>
      </c>
      <c r="N7">
        <v>4646</v>
      </c>
      <c r="O7">
        <v>9044</v>
      </c>
      <c r="P7">
        <v>1688</v>
      </c>
      <c r="Q7">
        <v>8328</v>
      </c>
      <c r="R7">
        <v>1496</v>
      </c>
      <c r="S7">
        <v>610</v>
      </c>
      <c r="T7">
        <v>35</v>
      </c>
      <c r="U7">
        <v>240</v>
      </c>
      <c r="V7">
        <v>241</v>
      </c>
      <c r="W7">
        <v>79</v>
      </c>
      <c r="X7">
        <v>6</v>
      </c>
      <c r="Y7">
        <v>29</v>
      </c>
      <c r="Z7">
        <v>86</v>
      </c>
    </row>
    <row r="8" spans="1:26">
      <c r="A8">
        <v>11003</v>
      </c>
      <c r="B8" t="s">
        <v>218</v>
      </c>
      <c r="C8">
        <v>73</v>
      </c>
      <c r="D8">
        <f t="shared" si="0"/>
        <v>73</v>
      </c>
      <c r="F8">
        <v>31</v>
      </c>
      <c r="G8">
        <v>1</v>
      </c>
      <c r="I8">
        <v>3</v>
      </c>
      <c r="J8">
        <v>3</v>
      </c>
      <c r="N8">
        <v>11</v>
      </c>
      <c r="O8">
        <v>3</v>
      </c>
      <c r="P8">
        <v>2</v>
      </c>
      <c r="Q8">
        <v>18</v>
      </c>
      <c r="R8">
        <v>1</v>
      </c>
    </row>
    <row r="9" spans="1:26">
      <c r="A9">
        <v>11004</v>
      </c>
      <c r="B9" t="s">
        <v>219</v>
      </c>
      <c r="C9">
        <v>327</v>
      </c>
      <c r="D9">
        <f t="shared" si="0"/>
        <v>327</v>
      </c>
      <c r="I9">
        <v>27</v>
      </c>
      <c r="P9">
        <v>300</v>
      </c>
    </row>
    <row r="10" spans="1:26">
      <c r="A10">
        <v>11005</v>
      </c>
      <c r="B10" t="s">
        <v>220</v>
      </c>
      <c r="C10">
        <v>0</v>
      </c>
      <c r="D10">
        <f t="shared" si="0"/>
        <v>0</v>
      </c>
    </row>
    <row r="11" spans="1:26">
      <c r="A11">
        <v>11007</v>
      </c>
      <c r="B11" t="s">
        <v>221</v>
      </c>
      <c r="C11">
        <v>0</v>
      </c>
      <c r="D11">
        <f t="shared" si="0"/>
        <v>0</v>
      </c>
    </row>
    <row r="12" spans="1:26">
      <c r="A12">
        <v>11008</v>
      </c>
      <c r="B12" t="s">
        <v>222</v>
      </c>
      <c r="C12">
        <v>7836</v>
      </c>
      <c r="D12">
        <f t="shared" si="0"/>
        <v>7836</v>
      </c>
      <c r="F12">
        <v>649</v>
      </c>
      <c r="G12">
        <v>555</v>
      </c>
      <c r="I12">
        <v>1898</v>
      </c>
      <c r="L12">
        <v>140</v>
      </c>
      <c r="N12">
        <v>233</v>
      </c>
      <c r="Q12">
        <v>2155</v>
      </c>
      <c r="R12">
        <v>2096</v>
      </c>
      <c r="S12">
        <v>110</v>
      </c>
    </row>
    <row r="13" spans="1:26">
      <c r="A13">
        <v>11009</v>
      </c>
      <c r="B13" t="s">
        <v>223</v>
      </c>
      <c r="C13">
        <v>0</v>
      </c>
      <c r="D13">
        <f t="shared" si="0"/>
        <v>0</v>
      </c>
    </row>
    <row r="14" spans="1:26">
      <c r="A14">
        <v>11010</v>
      </c>
      <c r="B14" t="s">
        <v>224</v>
      </c>
      <c r="C14">
        <v>3102</v>
      </c>
      <c r="D14">
        <f t="shared" si="0"/>
        <v>3052</v>
      </c>
      <c r="F14">
        <v>139</v>
      </c>
      <c r="G14">
        <v>554</v>
      </c>
      <c r="H14">
        <v>783</v>
      </c>
      <c r="I14">
        <v>81</v>
      </c>
      <c r="J14">
        <v>255</v>
      </c>
      <c r="K14">
        <v>562</v>
      </c>
      <c r="L14">
        <v>16</v>
      </c>
      <c r="O14">
        <v>551</v>
      </c>
      <c r="R14">
        <v>111</v>
      </c>
      <c r="Z14">
        <v>50</v>
      </c>
    </row>
    <row r="15" spans="1:26">
      <c r="A15">
        <v>12000</v>
      </c>
      <c r="B15" s="128" t="s">
        <v>140</v>
      </c>
      <c r="C15">
        <v>17648</v>
      </c>
      <c r="D15">
        <f t="shared" si="0"/>
        <v>17508</v>
      </c>
      <c r="F15">
        <v>746</v>
      </c>
      <c r="G15">
        <v>989</v>
      </c>
      <c r="H15">
        <v>4811</v>
      </c>
      <c r="I15">
        <v>678</v>
      </c>
      <c r="J15">
        <v>821</v>
      </c>
      <c r="K15">
        <v>1370</v>
      </c>
      <c r="L15">
        <v>285</v>
      </c>
      <c r="M15">
        <v>500</v>
      </c>
      <c r="N15">
        <v>1054</v>
      </c>
      <c r="O15">
        <v>1843</v>
      </c>
      <c r="P15">
        <v>423</v>
      </c>
      <c r="Q15">
        <v>2610</v>
      </c>
      <c r="R15">
        <v>542</v>
      </c>
      <c r="S15">
        <v>111</v>
      </c>
      <c r="T15">
        <v>42</v>
      </c>
      <c r="U15">
        <v>80</v>
      </c>
      <c r="V15">
        <v>582</v>
      </c>
      <c r="X15">
        <v>1</v>
      </c>
      <c r="Y15">
        <v>20</v>
      </c>
      <c r="Z15">
        <v>140</v>
      </c>
    </row>
    <row r="16" spans="1:26">
      <c r="A16">
        <v>12100</v>
      </c>
      <c r="B16" t="s">
        <v>225</v>
      </c>
      <c r="C16">
        <v>2714</v>
      </c>
      <c r="D16">
        <f t="shared" si="0"/>
        <v>2713</v>
      </c>
      <c r="F16">
        <v>121</v>
      </c>
      <c r="G16">
        <v>162</v>
      </c>
      <c r="H16">
        <v>768</v>
      </c>
      <c r="I16">
        <v>129</v>
      </c>
      <c r="J16">
        <v>100</v>
      </c>
      <c r="K16">
        <v>241</v>
      </c>
      <c r="L16">
        <v>28</v>
      </c>
      <c r="M16">
        <v>139</v>
      </c>
      <c r="N16">
        <v>227</v>
      </c>
      <c r="O16">
        <v>192</v>
      </c>
      <c r="P16">
        <v>113</v>
      </c>
      <c r="Q16">
        <v>192</v>
      </c>
      <c r="R16">
        <v>289</v>
      </c>
      <c r="S16">
        <v>11</v>
      </c>
      <c r="V16">
        <v>1</v>
      </c>
      <c r="Z16">
        <v>1</v>
      </c>
    </row>
    <row r="17" spans="1:26">
      <c r="A17">
        <v>12110</v>
      </c>
      <c r="B17" t="s">
        <v>226</v>
      </c>
      <c r="C17">
        <v>2731</v>
      </c>
      <c r="D17">
        <f t="shared" si="0"/>
        <v>2730</v>
      </c>
      <c r="F17">
        <v>122</v>
      </c>
      <c r="G17">
        <v>162</v>
      </c>
      <c r="H17">
        <v>772</v>
      </c>
      <c r="I17">
        <v>125</v>
      </c>
      <c r="J17">
        <v>101</v>
      </c>
      <c r="K17">
        <v>243</v>
      </c>
      <c r="L17">
        <v>29</v>
      </c>
      <c r="M17">
        <v>143</v>
      </c>
      <c r="N17">
        <v>227</v>
      </c>
      <c r="O17">
        <v>194</v>
      </c>
      <c r="P17">
        <v>113</v>
      </c>
      <c r="Q17">
        <v>194</v>
      </c>
      <c r="R17">
        <v>293</v>
      </c>
      <c r="S17">
        <v>11</v>
      </c>
      <c r="V17">
        <v>1</v>
      </c>
      <c r="Z17">
        <v>1</v>
      </c>
    </row>
    <row r="18" spans="1:26">
      <c r="A18">
        <v>12120</v>
      </c>
      <c r="B18" t="s">
        <v>227</v>
      </c>
      <c r="C18">
        <v>-23</v>
      </c>
      <c r="D18">
        <f t="shared" si="0"/>
        <v>-23</v>
      </c>
      <c r="F18">
        <v>-1</v>
      </c>
      <c r="H18">
        <v>-4</v>
      </c>
      <c r="I18">
        <v>-1</v>
      </c>
      <c r="J18">
        <v>-1</v>
      </c>
      <c r="K18">
        <v>-2</v>
      </c>
      <c r="M18">
        <v>-4</v>
      </c>
      <c r="O18">
        <v>-2</v>
      </c>
      <c r="P18">
        <v>-1</v>
      </c>
      <c r="Q18">
        <v>-2</v>
      </c>
      <c r="R18">
        <v>-5</v>
      </c>
    </row>
    <row r="19" spans="1:26">
      <c r="A19">
        <v>12130</v>
      </c>
      <c r="B19" t="s">
        <v>228</v>
      </c>
      <c r="C19">
        <v>12</v>
      </c>
      <c r="D19">
        <f t="shared" si="0"/>
        <v>12</v>
      </c>
      <c r="N19">
        <v>1</v>
      </c>
      <c r="Q19">
        <v>3</v>
      </c>
      <c r="R19">
        <v>8</v>
      </c>
    </row>
    <row r="20" spans="1:26">
      <c r="A20">
        <v>12140</v>
      </c>
      <c r="B20" t="s">
        <v>229</v>
      </c>
      <c r="C20">
        <v>-12</v>
      </c>
      <c r="D20">
        <f t="shared" si="0"/>
        <v>-12</v>
      </c>
      <c r="N20">
        <v>-1</v>
      </c>
      <c r="Q20">
        <v>-3</v>
      </c>
      <c r="R20">
        <v>-8</v>
      </c>
    </row>
    <row r="21" spans="1:26">
      <c r="A21">
        <v>12150</v>
      </c>
      <c r="B21" t="s">
        <v>230</v>
      </c>
      <c r="C21">
        <v>6</v>
      </c>
      <c r="D21">
        <f t="shared" si="0"/>
        <v>6</v>
      </c>
      <c r="I21">
        <v>6</v>
      </c>
    </row>
    <row r="22" spans="1:26">
      <c r="A22">
        <v>12151</v>
      </c>
      <c r="B22" t="s">
        <v>231</v>
      </c>
      <c r="C22">
        <v>6</v>
      </c>
      <c r="D22">
        <f t="shared" si="0"/>
        <v>6</v>
      </c>
      <c r="I22">
        <v>6</v>
      </c>
    </row>
    <row r="23" spans="1:26">
      <c r="A23">
        <v>12152</v>
      </c>
      <c r="B23" t="s">
        <v>232</v>
      </c>
      <c r="C23">
        <v>0</v>
      </c>
      <c r="D23">
        <f t="shared" si="0"/>
        <v>0</v>
      </c>
    </row>
    <row r="24" spans="1:26">
      <c r="A24">
        <v>12200</v>
      </c>
      <c r="B24" t="s">
        <v>233</v>
      </c>
      <c r="C24">
        <v>12519</v>
      </c>
      <c r="D24">
        <f t="shared" si="0"/>
        <v>12399</v>
      </c>
      <c r="F24">
        <v>530</v>
      </c>
      <c r="G24">
        <v>659</v>
      </c>
      <c r="H24">
        <v>3536</v>
      </c>
      <c r="I24">
        <v>511</v>
      </c>
      <c r="J24">
        <v>503</v>
      </c>
      <c r="K24">
        <v>1035</v>
      </c>
      <c r="L24">
        <v>196</v>
      </c>
      <c r="M24">
        <v>279</v>
      </c>
      <c r="N24">
        <v>687</v>
      </c>
      <c r="O24">
        <v>1388</v>
      </c>
      <c r="P24">
        <v>127</v>
      </c>
      <c r="Q24">
        <v>2075</v>
      </c>
      <c r="R24">
        <v>101</v>
      </c>
      <c r="S24">
        <v>79</v>
      </c>
      <c r="T24">
        <v>38</v>
      </c>
      <c r="U24">
        <v>78</v>
      </c>
      <c r="V24">
        <v>559</v>
      </c>
      <c r="Y24">
        <v>18</v>
      </c>
      <c r="Z24">
        <v>120</v>
      </c>
    </row>
    <row r="25" spans="1:26">
      <c r="A25">
        <v>12210</v>
      </c>
      <c r="B25" t="s">
        <v>234</v>
      </c>
      <c r="C25">
        <v>11029</v>
      </c>
      <c r="D25">
        <f t="shared" si="0"/>
        <v>10916</v>
      </c>
      <c r="F25">
        <v>505</v>
      </c>
      <c r="G25">
        <v>638</v>
      </c>
      <c r="H25">
        <v>3219</v>
      </c>
      <c r="I25">
        <v>461</v>
      </c>
      <c r="J25">
        <v>497</v>
      </c>
      <c r="K25">
        <v>1038</v>
      </c>
      <c r="L25">
        <v>187</v>
      </c>
      <c r="M25">
        <v>256</v>
      </c>
      <c r="N25">
        <v>639</v>
      </c>
      <c r="O25">
        <v>1128</v>
      </c>
      <c r="P25">
        <v>96</v>
      </c>
      <c r="Q25">
        <v>1408</v>
      </c>
      <c r="R25">
        <v>96</v>
      </c>
      <c r="S25">
        <v>73</v>
      </c>
      <c r="T25">
        <v>38</v>
      </c>
      <c r="U25">
        <v>78</v>
      </c>
      <c r="V25">
        <v>541</v>
      </c>
      <c r="Y25">
        <v>18</v>
      </c>
      <c r="Z25">
        <v>113</v>
      </c>
    </row>
    <row r="26" spans="1:26">
      <c r="A26">
        <v>12220</v>
      </c>
      <c r="B26" t="s">
        <v>235</v>
      </c>
      <c r="C26">
        <v>-77</v>
      </c>
      <c r="D26">
        <f t="shared" si="0"/>
        <v>-76</v>
      </c>
      <c r="F26">
        <v>-10</v>
      </c>
      <c r="H26">
        <v>-13</v>
      </c>
      <c r="I26">
        <v>-5</v>
      </c>
      <c r="J26">
        <v>-2</v>
      </c>
      <c r="K26">
        <v>-12</v>
      </c>
      <c r="L26">
        <v>-1</v>
      </c>
      <c r="M26">
        <v>-1</v>
      </c>
      <c r="O26">
        <v>-11</v>
      </c>
      <c r="Q26">
        <v>-14</v>
      </c>
      <c r="R26">
        <v>-2</v>
      </c>
      <c r="V26">
        <v>-5</v>
      </c>
      <c r="Z26">
        <v>-1</v>
      </c>
    </row>
    <row r="27" spans="1:26">
      <c r="A27">
        <v>12230</v>
      </c>
      <c r="B27" t="s">
        <v>236</v>
      </c>
      <c r="C27">
        <v>1782</v>
      </c>
      <c r="D27">
        <f t="shared" si="0"/>
        <v>1774</v>
      </c>
      <c r="F27">
        <v>35</v>
      </c>
      <c r="G27">
        <v>42</v>
      </c>
      <c r="H27">
        <v>374</v>
      </c>
      <c r="I27">
        <v>62</v>
      </c>
      <c r="J27">
        <v>9</v>
      </c>
      <c r="K27">
        <v>17</v>
      </c>
      <c r="L27">
        <v>10</v>
      </c>
      <c r="M27">
        <v>63</v>
      </c>
      <c r="N27">
        <v>53</v>
      </c>
      <c r="O27">
        <v>307</v>
      </c>
      <c r="P27">
        <v>37</v>
      </c>
      <c r="Q27">
        <v>722</v>
      </c>
      <c r="R27">
        <v>8</v>
      </c>
      <c r="S27">
        <v>7</v>
      </c>
      <c r="V27">
        <v>28</v>
      </c>
      <c r="Z27">
        <v>8</v>
      </c>
    </row>
    <row r="28" spans="1:26">
      <c r="A28">
        <v>12240</v>
      </c>
      <c r="B28" t="s">
        <v>237</v>
      </c>
      <c r="C28">
        <v>-215</v>
      </c>
      <c r="D28">
        <f t="shared" si="0"/>
        <v>-214</v>
      </c>
      <c r="G28">
        <v>-21</v>
      </c>
      <c r="H28">
        <v>-44</v>
      </c>
      <c r="I28">
        <v>-8</v>
      </c>
      <c r="K28">
        <v>-8</v>
      </c>
      <c r="M28">
        <v>-39</v>
      </c>
      <c r="N28">
        <v>-5</v>
      </c>
      <c r="O28">
        <v>-36</v>
      </c>
      <c r="P28">
        <v>-5</v>
      </c>
      <c r="Q28">
        <v>-41</v>
      </c>
      <c r="R28">
        <v>-1</v>
      </c>
      <c r="S28">
        <v>-1</v>
      </c>
      <c r="V28">
        <v>-5</v>
      </c>
      <c r="Z28">
        <v>-1</v>
      </c>
    </row>
    <row r="29" spans="1:26">
      <c r="A29">
        <v>12500</v>
      </c>
      <c r="B29" t="s">
        <v>238</v>
      </c>
      <c r="C29">
        <v>2123</v>
      </c>
      <c r="D29">
        <f t="shared" si="0"/>
        <v>2104</v>
      </c>
      <c r="F29">
        <v>93</v>
      </c>
      <c r="G29">
        <v>53</v>
      </c>
      <c r="H29">
        <v>485</v>
      </c>
      <c r="I29">
        <v>39</v>
      </c>
      <c r="J29">
        <v>217</v>
      </c>
      <c r="K29">
        <v>81</v>
      </c>
      <c r="L29">
        <v>50</v>
      </c>
      <c r="M29">
        <v>46</v>
      </c>
      <c r="N29">
        <v>139</v>
      </c>
      <c r="O29">
        <v>263</v>
      </c>
      <c r="P29">
        <v>183</v>
      </c>
      <c r="Q29">
        <v>342</v>
      </c>
      <c r="R29">
        <v>72</v>
      </c>
      <c r="S29">
        <v>14</v>
      </c>
      <c r="T29">
        <v>4</v>
      </c>
      <c r="V29">
        <v>21</v>
      </c>
      <c r="Y29">
        <v>2</v>
      </c>
      <c r="Z29">
        <v>19</v>
      </c>
    </row>
    <row r="30" spans="1:26">
      <c r="A30">
        <v>12520</v>
      </c>
      <c r="B30" t="s">
        <v>239</v>
      </c>
      <c r="C30">
        <v>357</v>
      </c>
      <c r="D30">
        <f t="shared" si="0"/>
        <v>341</v>
      </c>
      <c r="F30">
        <v>54</v>
      </c>
      <c r="J30">
        <v>20</v>
      </c>
      <c r="K30">
        <v>49</v>
      </c>
      <c r="L30">
        <v>47</v>
      </c>
      <c r="N30">
        <v>39</v>
      </c>
      <c r="P30">
        <v>53</v>
      </c>
      <c r="R30">
        <v>46</v>
      </c>
      <c r="S30">
        <v>12</v>
      </c>
      <c r="T30">
        <v>1</v>
      </c>
      <c r="V30">
        <v>19</v>
      </c>
      <c r="Y30">
        <v>1</v>
      </c>
      <c r="Z30">
        <v>16</v>
      </c>
    </row>
    <row r="31" spans="1:26">
      <c r="A31">
        <v>12530</v>
      </c>
      <c r="B31" t="s">
        <v>240</v>
      </c>
      <c r="C31">
        <v>624</v>
      </c>
      <c r="D31">
        <f t="shared" si="0"/>
        <v>624</v>
      </c>
      <c r="F31">
        <v>19</v>
      </c>
      <c r="G31">
        <v>37</v>
      </c>
      <c r="H31">
        <v>274</v>
      </c>
      <c r="I31">
        <v>35</v>
      </c>
      <c r="L31">
        <v>1</v>
      </c>
      <c r="M31">
        <v>42</v>
      </c>
      <c r="O31">
        <v>105</v>
      </c>
      <c r="P31">
        <v>1</v>
      </c>
      <c r="Q31">
        <v>110</v>
      </c>
    </row>
    <row r="32" spans="1:26">
      <c r="A32">
        <v>12540</v>
      </c>
      <c r="B32" t="s">
        <v>241</v>
      </c>
      <c r="C32">
        <v>2</v>
      </c>
      <c r="D32">
        <f t="shared" si="0"/>
        <v>2</v>
      </c>
      <c r="L32">
        <v>2</v>
      </c>
    </row>
    <row r="33" spans="1:26">
      <c r="A33">
        <v>12550</v>
      </c>
      <c r="B33" t="s">
        <v>242</v>
      </c>
      <c r="C33">
        <v>0</v>
      </c>
      <c r="D33">
        <f t="shared" si="0"/>
        <v>0</v>
      </c>
    </row>
    <row r="34" spans="1:26">
      <c r="A34">
        <v>12560</v>
      </c>
      <c r="B34" t="s">
        <v>243</v>
      </c>
      <c r="C34">
        <v>0</v>
      </c>
      <c r="D34">
        <f t="shared" si="0"/>
        <v>0</v>
      </c>
    </row>
    <row r="35" spans="1:26">
      <c r="A35">
        <v>12570</v>
      </c>
      <c r="B35" t="s">
        <v>244</v>
      </c>
      <c r="C35">
        <v>0</v>
      </c>
      <c r="D35">
        <f t="shared" si="0"/>
        <v>0</v>
      </c>
    </row>
    <row r="36" spans="1:26">
      <c r="A36">
        <v>12580</v>
      </c>
      <c r="B36" t="s">
        <v>245</v>
      </c>
      <c r="C36">
        <v>1374</v>
      </c>
      <c r="D36">
        <f t="shared" si="0"/>
        <v>1371</v>
      </c>
      <c r="F36">
        <v>20</v>
      </c>
      <c r="G36">
        <v>17</v>
      </c>
      <c r="H36">
        <v>211</v>
      </c>
      <c r="I36">
        <v>4</v>
      </c>
      <c r="J36">
        <v>390</v>
      </c>
      <c r="K36">
        <v>42</v>
      </c>
      <c r="L36">
        <v>1</v>
      </c>
      <c r="M36">
        <v>4</v>
      </c>
      <c r="N36">
        <v>123</v>
      </c>
      <c r="O36">
        <v>159</v>
      </c>
      <c r="P36">
        <v>130</v>
      </c>
      <c r="Q36">
        <v>233</v>
      </c>
      <c r="R36">
        <v>26</v>
      </c>
      <c r="S36">
        <v>3</v>
      </c>
      <c r="T36">
        <v>3</v>
      </c>
      <c r="U36">
        <v>2</v>
      </c>
      <c r="V36">
        <v>2</v>
      </c>
      <c r="Y36">
        <v>1</v>
      </c>
      <c r="Z36">
        <v>3</v>
      </c>
    </row>
    <row r="37" spans="1:26">
      <c r="A37">
        <v>12581</v>
      </c>
      <c r="B37" t="s">
        <v>245</v>
      </c>
      <c r="C37">
        <v>1327</v>
      </c>
      <c r="D37">
        <f t="shared" si="0"/>
        <v>1325</v>
      </c>
      <c r="F37">
        <v>16</v>
      </c>
      <c r="G37">
        <v>17</v>
      </c>
      <c r="H37">
        <v>211</v>
      </c>
      <c r="I37">
        <v>3</v>
      </c>
      <c r="J37">
        <v>390</v>
      </c>
      <c r="K37">
        <v>32</v>
      </c>
      <c r="M37">
        <v>4</v>
      </c>
      <c r="N37">
        <v>97</v>
      </c>
      <c r="O37">
        <v>159</v>
      </c>
      <c r="P37">
        <v>130</v>
      </c>
      <c r="Q37">
        <v>233</v>
      </c>
      <c r="R37">
        <v>26</v>
      </c>
      <c r="S37">
        <v>2</v>
      </c>
      <c r="U37">
        <v>2</v>
      </c>
      <c r="V37">
        <v>2</v>
      </c>
      <c r="Y37">
        <v>1</v>
      </c>
      <c r="Z37">
        <v>2</v>
      </c>
    </row>
    <row r="38" spans="1:26">
      <c r="A38">
        <v>12582</v>
      </c>
      <c r="B38" t="s">
        <v>246</v>
      </c>
      <c r="C38">
        <v>43</v>
      </c>
      <c r="D38">
        <f t="shared" si="0"/>
        <v>43</v>
      </c>
      <c r="F38">
        <v>4</v>
      </c>
      <c r="I38">
        <v>1</v>
      </c>
      <c r="K38">
        <v>11</v>
      </c>
      <c r="N38">
        <v>26</v>
      </c>
      <c r="S38">
        <v>1</v>
      </c>
    </row>
    <row r="39" spans="1:26">
      <c r="A39">
        <v>12590</v>
      </c>
      <c r="B39" t="s">
        <v>247</v>
      </c>
      <c r="C39">
        <v>-231</v>
      </c>
      <c r="D39">
        <f t="shared" si="0"/>
        <v>-231</v>
      </c>
      <c r="F39">
        <v>-1</v>
      </c>
      <c r="J39">
        <v>-193</v>
      </c>
      <c r="K39">
        <v>-11</v>
      </c>
      <c r="N39">
        <v>-22</v>
      </c>
      <c r="O39">
        <v>-2</v>
      </c>
      <c r="P39">
        <v>-1</v>
      </c>
      <c r="S39">
        <v>-1</v>
      </c>
    </row>
    <row r="40" spans="1:26">
      <c r="A40">
        <v>12591</v>
      </c>
      <c r="B40" t="s">
        <v>247</v>
      </c>
      <c r="C40">
        <v>-196</v>
      </c>
      <c r="D40">
        <f t="shared" si="0"/>
        <v>-196</v>
      </c>
      <c r="F40">
        <v>-1</v>
      </c>
      <c r="J40">
        <v>-193</v>
      </c>
      <c r="O40">
        <v>-1</v>
      </c>
      <c r="P40">
        <v>-1</v>
      </c>
    </row>
    <row r="41" spans="1:26">
      <c r="A41">
        <v>12592</v>
      </c>
      <c r="B41" t="s">
        <v>248</v>
      </c>
      <c r="C41">
        <v>-34</v>
      </c>
      <c r="D41">
        <f t="shared" si="0"/>
        <v>-34</v>
      </c>
      <c r="K41">
        <v>-11</v>
      </c>
      <c r="N41">
        <v>-22</v>
      </c>
      <c r="S41">
        <v>-1</v>
      </c>
    </row>
    <row r="42" spans="1:26">
      <c r="A42">
        <v>12600</v>
      </c>
      <c r="B42" s="128" t="s">
        <v>249</v>
      </c>
      <c r="C42">
        <v>299</v>
      </c>
      <c r="D42">
        <f t="shared" si="0"/>
        <v>299</v>
      </c>
      <c r="F42">
        <v>3</v>
      </c>
      <c r="G42">
        <v>114</v>
      </c>
      <c r="H42">
        <v>21</v>
      </c>
      <c r="I42">
        <v>8</v>
      </c>
      <c r="K42">
        <v>14</v>
      </c>
      <c r="L42">
        <v>11</v>
      </c>
      <c r="M42">
        <v>37</v>
      </c>
      <c r="R42">
        <v>81</v>
      </c>
      <c r="S42">
        <v>8</v>
      </c>
      <c r="U42">
        <v>1</v>
      </c>
      <c r="Y42">
        <v>1</v>
      </c>
    </row>
    <row r="43" spans="1:26">
      <c r="A43">
        <v>12610</v>
      </c>
      <c r="B43" t="s">
        <v>250</v>
      </c>
      <c r="C43">
        <v>42</v>
      </c>
      <c r="D43">
        <f t="shared" si="0"/>
        <v>42</v>
      </c>
      <c r="I43">
        <v>8</v>
      </c>
      <c r="K43">
        <v>14</v>
      </c>
      <c r="L43">
        <v>11</v>
      </c>
      <c r="S43">
        <v>8</v>
      </c>
      <c r="Y43">
        <v>1</v>
      </c>
    </row>
    <row r="44" spans="1:26">
      <c r="A44">
        <v>12620</v>
      </c>
      <c r="B44" t="s">
        <v>251</v>
      </c>
      <c r="C44">
        <v>257</v>
      </c>
      <c r="D44">
        <f t="shared" si="0"/>
        <v>257</v>
      </c>
      <c r="F44">
        <v>3</v>
      </c>
      <c r="G44">
        <v>114</v>
      </c>
      <c r="H44">
        <v>21</v>
      </c>
      <c r="M44">
        <v>37</v>
      </c>
      <c r="R44">
        <v>81</v>
      </c>
      <c r="U44">
        <v>1</v>
      </c>
    </row>
    <row r="45" spans="1:26">
      <c r="A45">
        <v>13000</v>
      </c>
      <c r="B45" s="128" t="s">
        <v>252</v>
      </c>
      <c r="C45">
        <v>16</v>
      </c>
      <c r="D45">
        <f t="shared" si="0"/>
        <v>16</v>
      </c>
      <c r="I45">
        <v>16</v>
      </c>
    </row>
    <row r="46" spans="1:26">
      <c r="A46">
        <v>13100</v>
      </c>
      <c r="B46" t="s">
        <v>253</v>
      </c>
      <c r="C46">
        <v>0</v>
      </c>
      <c r="D46">
        <f t="shared" si="0"/>
        <v>0</v>
      </c>
    </row>
    <row r="47" spans="1:26">
      <c r="A47">
        <v>13110</v>
      </c>
      <c r="B47" t="s">
        <v>253</v>
      </c>
      <c r="C47">
        <v>0</v>
      </c>
      <c r="D47">
        <f t="shared" si="0"/>
        <v>0</v>
      </c>
    </row>
    <row r="48" spans="1:26">
      <c r="A48">
        <v>13120</v>
      </c>
      <c r="B48" t="s">
        <v>254</v>
      </c>
      <c r="C48">
        <v>0</v>
      </c>
      <c r="D48">
        <f t="shared" si="0"/>
        <v>0</v>
      </c>
    </row>
    <row r="49" spans="1:26">
      <c r="A49">
        <v>13200</v>
      </c>
      <c r="B49" t="s">
        <v>255</v>
      </c>
      <c r="C49">
        <v>16</v>
      </c>
      <c r="D49">
        <f t="shared" si="0"/>
        <v>16</v>
      </c>
      <c r="I49">
        <v>16</v>
      </c>
    </row>
    <row r="50" spans="1:26">
      <c r="A50">
        <v>13210</v>
      </c>
      <c r="B50" t="s">
        <v>255</v>
      </c>
      <c r="C50">
        <v>16</v>
      </c>
      <c r="D50">
        <f t="shared" si="0"/>
        <v>16</v>
      </c>
      <c r="I50">
        <v>16</v>
      </c>
    </row>
    <row r="51" spans="1:26">
      <c r="A51">
        <v>13220</v>
      </c>
      <c r="B51" t="s">
        <v>256</v>
      </c>
      <c r="C51">
        <v>0</v>
      </c>
      <c r="D51">
        <f t="shared" si="0"/>
        <v>0</v>
      </c>
    </row>
    <row r="52" spans="1:26">
      <c r="A52">
        <v>13300</v>
      </c>
      <c r="B52" t="s">
        <v>257</v>
      </c>
      <c r="C52">
        <v>0</v>
      </c>
      <c r="D52">
        <f t="shared" si="0"/>
        <v>0</v>
      </c>
    </row>
    <row r="53" spans="1:26">
      <c r="A53">
        <v>13310</v>
      </c>
      <c r="B53" t="s">
        <v>258</v>
      </c>
      <c r="C53">
        <v>0</v>
      </c>
      <c r="D53">
        <f t="shared" si="0"/>
        <v>0</v>
      </c>
    </row>
    <row r="54" spans="1:26">
      <c r="A54">
        <v>13320</v>
      </c>
      <c r="B54" t="s">
        <v>259</v>
      </c>
      <c r="C54">
        <v>0</v>
      </c>
      <c r="D54">
        <f t="shared" si="0"/>
        <v>0</v>
      </c>
    </row>
    <row r="55" spans="1:26">
      <c r="A55">
        <v>14000</v>
      </c>
      <c r="B55" t="s">
        <v>260</v>
      </c>
      <c r="C55">
        <v>212016</v>
      </c>
      <c r="D55">
        <f t="shared" si="0"/>
        <v>209593</v>
      </c>
      <c r="F55">
        <v>11807</v>
      </c>
      <c r="G55">
        <v>7221</v>
      </c>
      <c r="H55">
        <v>67082</v>
      </c>
      <c r="I55">
        <v>7060</v>
      </c>
      <c r="J55">
        <v>9710</v>
      </c>
      <c r="K55">
        <v>11844</v>
      </c>
      <c r="L55">
        <v>7201</v>
      </c>
      <c r="M55">
        <v>10484</v>
      </c>
      <c r="N55">
        <v>6145</v>
      </c>
      <c r="O55">
        <v>16021</v>
      </c>
      <c r="P55">
        <v>11756</v>
      </c>
      <c r="Q55">
        <v>21627</v>
      </c>
      <c r="R55">
        <v>14904</v>
      </c>
      <c r="S55">
        <v>2141</v>
      </c>
      <c r="T55">
        <v>156</v>
      </c>
      <c r="V55">
        <v>4263</v>
      </c>
      <c r="W55">
        <v>2</v>
      </c>
      <c r="X55">
        <v>53</v>
      </c>
      <c r="Y55">
        <v>116</v>
      </c>
      <c r="Z55">
        <v>2423</v>
      </c>
    </row>
    <row r="56" spans="1:26">
      <c r="A56">
        <v>14110</v>
      </c>
      <c r="B56" s="128" t="s">
        <v>141</v>
      </c>
      <c r="C56">
        <v>69808</v>
      </c>
      <c r="D56">
        <f t="shared" si="0"/>
        <v>69808</v>
      </c>
      <c r="F56">
        <v>1765</v>
      </c>
      <c r="G56">
        <v>1985</v>
      </c>
      <c r="H56">
        <v>28250</v>
      </c>
      <c r="I56">
        <v>3509</v>
      </c>
      <c r="J56">
        <v>3148</v>
      </c>
      <c r="K56">
        <v>3849</v>
      </c>
      <c r="L56">
        <v>1844</v>
      </c>
      <c r="M56">
        <v>1645</v>
      </c>
      <c r="N56">
        <v>1619</v>
      </c>
      <c r="O56">
        <v>6338</v>
      </c>
      <c r="P56">
        <v>4637</v>
      </c>
      <c r="Q56">
        <v>9697</v>
      </c>
      <c r="R56">
        <v>370</v>
      </c>
      <c r="S56">
        <v>1152</v>
      </c>
    </row>
    <row r="57" spans="1:26">
      <c r="A57">
        <v>14111</v>
      </c>
      <c r="B57" t="s">
        <v>141</v>
      </c>
      <c r="C57">
        <v>62763</v>
      </c>
      <c r="D57">
        <f t="shared" si="0"/>
        <v>62763</v>
      </c>
      <c r="F57">
        <v>1715</v>
      </c>
      <c r="G57">
        <v>1983</v>
      </c>
      <c r="H57">
        <v>22768</v>
      </c>
      <c r="I57">
        <v>3331</v>
      </c>
      <c r="J57">
        <v>3072</v>
      </c>
      <c r="K57">
        <v>3697</v>
      </c>
      <c r="L57">
        <v>1859</v>
      </c>
      <c r="M57">
        <v>1778</v>
      </c>
      <c r="N57">
        <v>1801</v>
      </c>
      <c r="O57">
        <v>5459</v>
      </c>
      <c r="P57">
        <v>4363</v>
      </c>
      <c r="Q57">
        <v>9369</v>
      </c>
      <c r="R57">
        <v>310</v>
      </c>
      <c r="S57">
        <v>1258</v>
      </c>
    </row>
    <row r="58" spans="1:26">
      <c r="A58">
        <v>14112</v>
      </c>
      <c r="B58" t="s">
        <v>261</v>
      </c>
      <c r="C58">
        <v>7047</v>
      </c>
      <c r="D58">
        <f t="shared" si="0"/>
        <v>7047</v>
      </c>
      <c r="F58">
        <v>51</v>
      </c>
      <c r="G58">
        <v>2</v>
      </c>
      <c r="H58">
        <v>5482</v>
      </c>
      <c r="I58">
        <v>178</v>
      </c>
      <c r="J58">
        <v>76</v>
      </c>
      <c r="K58">
        <v>152</v>
      </c>
      <c r="L58">
        <v>-15</v>
      </c>
      <c r="M58">
        <v>-133</v>
      </c>
      <c r="N58">
        <v>-182</v>
      </c>
      <c r="O58">
        <v>879</v>
      </c>
      <c r="P58">
        <v>274</v>
      </c>
      <c r="Q58">
        <v>329</v>
      </c>
      <c r="R58">
        <v>60</v>
      </c>
      <c r="S58">
        <v>-106</v>
      </c>
    </row>
    <row r="59" spans="1:26">
      <c r="A59">
        <v>14190</v>
      </c>
      <c r="B59" s="128" t="s">
        <v>142</v>
      </c>
      <c r="C59">
        <v>67058</v>
      </c>
      <c r="D59">
        <f t="shared" si="0"/>
        <v>65214</v>
      </c>
      <c r="F59">
        <v>4455</v>
      </c>
      <c r="G59">
        <v>1702</v>
      </c>
      <c r="H59">
        <v>23407</v>
      </c>
      <c r="I59">
        <v>1603</v>
      </c>
      <c r="J59">
        <v>62</v>
      </c>
      <c r="K59">
        <v>5424</v>
      </c>
      <c r="L59">
        <v>3942</v>
      </c>
      <c r="M59">
        <v>3704</v>
      </c>
      <c r="N59">
        <v>1861</v>
      </c>
      <c r="O59">
        <v>1352</v>
      </c>
      <c r="P59">
        <v>3135</v>
      </c>
      <c r="Q59">
        <v>1344</v>
      </c>
      <c r="R59">
        <v>8351</v>
      </c>
      <c r="S59">
        <v>470</v>
      </c>
      <c r="V59">
        <v>4263</v>
      </c>
      <c r="X59">
        <v>23</v>
      </c>
      <c r="Y59">
        <v>116</v>
      </c>
      <c r="Z59">
        <v>1844</v>
      </c>
    </row>
    <row r="60" spans="1:26">
      <c r="A60">
        <v>14191</v>
      </c>
      <c r="B60" t="s">
        <v>142</v>
      </c>
      <c r="C60">
        <v>64461</v>
      </c>
      <c r="D60">
        <f t="shared" si="0"/>
        <v>62620</v>
      </c>
      <c r="F60">
        <v>4503</v>
      </c>
      <c r="G60">
        <v>1458</v>
      </c>
      <c r="H60">
        <v>22441</v>
      </c>
      <c r="I60">
        <v>1559</v>
      </c>
      <c r="J60">
        <v>65</v>
      </c>
      <c r="K60">
        <v>5281</v>
      </c>
      <c r="L60">
        <v>3711</v>
      </c>
      <c r="M60">
        <v>3297</v>
      </c>
      <c r="N60">
        <v>1740</v>
      </c>
      <c r="O60">
        <v>1300</v>
      </c>
      <c r="P60">
        <v>3022</v>
      </c>
      <c r="Q60">
        <v>1283</v>
      </c>
      <c r="R60">
        <v>8116</v>
      </c>
      <c r="S60">
        <v>469</v>
      </c>
      <c r="V60">
        <v>4239</v>
      </c>
      <c r="X60">
        <v>22</v>
      </c>
      <c r="Y60">
        <v>114</v>
      </c>
      <c r="Z60">
        <v>1841</v>
      </c>
    </row>
    <row r="61" spans="1:26">
      <c r="A61">
        <v>14192</v>
      </c>
      <c r="B61" t="s">
        <v>262</v>
      </c>
      <c r="C61">
        <v>2598</v>
      </c>
      <c r="D61">
        <f t="shared" si="0"/>
        <v>2594</v>
      </c>
      <c r="F61">
        <v>-48</v>
      </c>
      <c r="G61">
        <v>244</v>
      </c>
      <c r="H61">
        <v>966</v>
      </c>
      <c r="I61">
        <v>44</v>
      </c>
      <c r="J61">
        <v>-3</v>
      </c>
      <c r="K61">
        <v>143</v>
      </c>
      <c r="L61">
        <v>232</v>
      </c>
      <c r="M61">
        <v>407</v>
      </c>
      <c r="N61">
        <v>121</v>
      </c>
      <c r="O61">
        <v>52</v>
      </c>
      <c r="P61">
        <v>113</v>
      </c>
      <c r="Q61">
        <v>61</v>
      </c>
      <c r="R61">
        <v>235</v>
      </c>
      <c r="V61">
        <v>24</v>
      </c>
      <c r="X61">
        <v>1</v>
      </c>
      <c r="Y61">
        <v>2</v>
      </c>
      <c r="Z61">
        <v>4</v>
      </c>
    </row>
    <row r="62" spans="1:26">
      <c r="A62">
        <v>14130</v>
      </c>
      <c r="B62" t="s">
        <v>263</v>
      </c>
      <c r="C62">
        <v>0</v>
      </c>
      <c r="D62">
        <f t="shared" si="0"/>
        <v>0</v>
      </c>
    </row>
    <row r="63" spans="1:26">
      <c r="A63">
        <v>14145</v>
      </c>
      <c r="B63" s="128" t="s">
        <v>143</v>
      </c>
      <c r="C63">
        <v>29563</v>
      </c>
      <c r="D63">
        <f t="shared" si="0"/>
        <v>29563</v>
      </c>
      <c r="G63">
        <v>3198</v>
      </c>
      <c r="H63">
        <v>2524</v>
      </c>
      <c r="J63">
        <v>1993</v>
      </c>
      <c r="L63">
        <v>1054</v>
      </c>
      <c r="M63">
        <v>1529</v>
      </c>
      <c r="N63">
        <v>1787</v>
      </c>
      <c r="O63">
        <v>5998</v>
      </c>
      <c r="P63">
        <v>1760</v>
      </c>
      <c r="Q63">
        <v>7644</v>
      </c>
      <c r="R63">
        <v>1508</v>
      </c>
      <c r="S63">
        <v>450</v>
      </c>
      <c r="T63">
        <v>116</v>
      </c>
      <c r="W63">
        <v>2</v>
      </c>
    </row>
    <row r="64" spans="1:26">
      <c r="A64">
        <v>14146</v>
      </c>
      <c r="B64" t="s">
        <v>143</v>
      </c>
      <c r="C64">
        <v>29597</v>
      </c>
      <c r="D64">
        <f t="shared" si="0"/>
        <v>29597</v>
      </c>
      <c r="G64">
        <v>3200</v>
      </c>
      <c r="H64">
        <v>2525</v>
      </c>
      <c r="J64">
        <v>1995</v>
      </c>
      <c r="L64">
        <v>1055</v>
      </c>
      <c r="M64">
        <v>1546</v>
      </c>
      <c r="N64">
        <v>1788</v>
      </c>
      <c r="O64">
        <v>6003</v>
      </c>
      <c r="P64">
        <v>1761</v>
      </c>
      <c r="Q64">
        <v>7648</v>
      </c>
      <c r="R64">
        <v>1508</v>
      </c>
      <c r="S64">
        <v>450</v>
      </c>
      <c r="T64">
        <v>116</v>
      </c>
      <c r="W64">
        <v>2</v>
      </c>
    </row>
    <row r="65" spans="1:26">
      <c r="A65">
        <v>14147</v>
      </c>
      <c r="B65" t="s">
        <v>264</v>
      </c>
      <c r="C65">
        <v>-36</v>
      </c>
      <c r="D65">
        <f t="shared" si="0"/>
        <v>-36</v>
      </c>
      <c r="G65">
        <v>-2</v>
      </c>
      <c r="H65">
        <v>-1</v>
      </c>
      <c r="J65">
        <v>-2</v>
      </c>
      <c r="L65">
        <v>-1</v>
      </c>
      <c r="M65">
        <v>-17</v>
      </c>
      <c r="N65">
        <v>-1</v>
      </c>
      <c r="O65">
        <v>-5</v>
      </c>
      <c r="P65">
        <v>-2</v>
      </c>
      <c r="Q65">
        <v>-4</v>
      </c>
      <c r="R65">
        <v>-1</v>
      </c>
    </row>
    <row r="66" spans="1:26">
      <c r="A66">
        <v>14150</v>
      </c>
      <c r="B66" s="128" t="s">
        <v>265</v>
      </c>
      <c r="C66">
        <v>4299</v>
      </c>
      <c r="D66">
        <f t="shared" si="0"/>
        <v>4299</v>
      </c>
      <c r="F66">
        <v>218</v>
      </c>
      <c r="G66">
        <v>35</v>
      </c>
      <c r="H66">
        <v>1129</v>
      </c>
      <c r="N66">
        <v>39</v>
      </c>
      <c r="Q66">
        <v>2712</v>
      </c>
      <c r="R66">
        <v>96</v>
      </c>
      <c r="S66">
        <v>70</v>
      </c>
    </row>
    <row r="67" spans="1:26">
      <c r="A67">
        <v>14151</v>
      </c>
      <c r="B67" t="s">
        <v>266</v>
      </c>
      <c r="C67">
        <v>4308</v>
      </c>
      <c r="D67">
        <f t="shared" si="0"/>
        <v>4308</v>
      </c>
      <c r="F67">
        <v>218</v>
      </c>
      <c r="G67">
        <v>35</v>
      </c>
      <c r="H67">
        <v>1129</v>
      </c>
      <c r="N67">
        <v>39</v>
      </c>
      <c r="Q67">
        <v>2712</v>
      </c>
      <c r="R67">
        <v>105</v>
      </c>
      <c r="S67">
        <v>70</v>
      </c>
    </row>
    <row r="68" spans="1:26">
      <c r="A68">
        <v>14152</v>
      </c>
      <c r="B68" t="s">
        <v>267</v>
      </c>
      <c r="C68">
        <v>-9</v>
      </c>
      <c r="D68">
        <f t="shared" ref="D68:D131" si="1">SUM(F68:Y68)</f>
        <v>-9</v>
      </c>
      <c r="R68">
        <v>-9</v>
      </c>
    </row>
    <row r="69" spans="1:26">
      <c r="A69">
        <v>14153</v>
      </c>
      <c r="B69" t="s">
        <v>268</v>
      </c>
      <c r="C69">
        <v>0</v>
      </c>
      <c r="D69">
        <f t="shared" si="1"/>
        <v>0</v>
      </c>
    </row>
    <row r="70" spans="1:26">
      <c r="A70">
        <v>14180</v>
      </c>
      <c r="B70" s="128" t="s">
        <v>269</v>
      </c>
      <c r="C70">
        <v>15640</v>
      </c>
      <c r="D70">
        <f t="shared" si="1"/>
        <v>15061</v>
      </c>
      <c r="F70">
        <v>2955</v>
      </c>
      <c r="H70">
        <v>1086</v>
      </c>
      <c r="I70">
        <v>1616</v>
      </c>
      <c r="K70">
        <v>2032</v>
      </c>
      <c r="M70">
        <v>2663</v>
      </c>
      <c r="P70">
        <v>1919</v>
      </c>
      <c r="R70">
        <v>2720</v>
      </c>
      <c r="T70">
        <v>40</v>
      </c>
      <c r="X70">
        <v>30</v>
      </c>
      <c r="Z70">
        <v>579</v>
      </c>
    </row>
    <row r="71" spans="1:26">
      <c r="A71">
        <v>14181</v>
      </c>
      <c r="B71" t="s">
        <v>270</v>
      </c>
      <c r="C71">
        <v>2032</v>
      </c>
      <c r="D71">
        <f t="shared" si="1"/>
        <v>2032</v>
      </c>
      <c r="K71">
        <v>2032</v>
      </c>
    </row>
    <row r="72" spans="1:26">
      <c r="A72">
        <v>14182</v>
      </c>
      <c r="B72" t="s">
        <v>144</v>
      </c>
      <c r="C72">
        <v>13608</v>
      </c>
      <c r="D72">
        <f t="shared" si="1"/>
        <v>13029</v>
      </c>
      <c r="F72">
        <v>2955</v>
      </c>
      <c r="H72">
        <v>1086</v>
      </c>
      <c r="I72">
        <v>1616</v>
      </c>
      <c r="M72">
        <v>2663</v>
      </c>
      <c r="P72">
        <v>1919</v>
      </c>
      <c r="R72">
        <v>2720</v>
      </c>
      <c r="T72">
        <v>40</v>
      </c>
      <c r="X72">
        <v>30</v>
      </c>
      <c r="Z72">
        <v>579</v>
      </c>
    </row>
    <row r="73" spans="1:26">
      <c r="A73">
        <v>14183</v>
      </c>
      <c r="B73" t="s">
        <v>271</v>
      </c>
      <c r="C73">
        <v>0</v>
      </c>
      <c r="D73">
        <f t="shared" si="1"/>
        <v>0</v>
      </c>
    </row>
    <row r="74" spans="1:26">
      <c r="A74">
        <v>14200</v>
      </c>
      <c r="B74" s="128" t="s">
        <v>272</v>
      </c>
      <c r="C74">
        <v>25181</v>
      </c>
      <c r="D74">
        <f t="shared" si="1"/>
        <v>25181</v>
      </c>
      <c r="F74">
        <v>2414</v>
      </c>
      <c r="G74">
        <v>301</v>
      </c>
      <c r="H74">
        <v>10685</v>
      </c>
      <c r="I74">
        <v>332</v>
      </c>
      <c r="J74">
        <v>4508</v>
      </c>
      <c r="K74">
        <v>539</v>
      </c>
      <c r="L74">
        <v>360</v>
      </c>
      <c r="M74">
        <v>943</v>
      </c>
      <c r="N74">
        <v>839</v>
      </c>
      <c r="O74">
        <v>2333</v>
      </c>
      <c r="P74">
        <v>67</v>
      </c>
      <c r="R74">
        <v>1860</v>
      </c>
    </row>
    <row r="75" spans="1:26">
      <c r="A75">
        <v>14201</v>
      </c>
      <c r="B75" t="s">
        <v>273</v>
      </c>
      <c r="C75">
        <v>15191</v>
      </c>
      <c r="D75">
        <f t="shared" si="1"/>
        <v>15191</v>
      </c>
      <c r="F75">
        <v>2121</v>
      </c>
      <c r="G75">
        <v>158</v>
      </c>
      <c r="H75">
        <v>3866</v>
      </c>
      <c r="I75">
        <v>272</v>
      </c>
      <c r="J75">
        <v>3534</v>
      </c>
      <c r="K75">
        <v>193</v>
      </c>
      <c r="L75">
        <v>286</v>
      </c>
      <c r="M75">
        <v>773</v>
      </c>
      <c r="N75">
        <v>628</v>
      </c>
      <c r="O75">
        <v>1819</v>
      </c>
      <c r="P75">
        <v>20</v>
      </c>
      <c r="R75">
        <v>1521</v>
      </c>
    </row>
    <row r="76" spans="1:26">
      <c r="A76">
        <v>14203</v>
      </c>
      <c r="B76" t="s">
        <v>274</v>
      </c>
      <c r="C76">
        <v>-46</v>
      </c>
      <c r="D76">
        <f t="shared" si="1"/>
        <v>-46</v>
      </c>
      <c r="M76">
        <v>-16</v>
      </c>
      <c r="N76">
        <v>-2</v>
      </c>
      <c r="O76">
        <v>-23</v>
      </c>
      <c r="P76">
        <v>-5</v>
      </c>
    </row>
    <row r="77" spans="1:26">
      <c r="A77">
        <v>14204</v>
      </c>
      <c r="B77" t="s">
        <v>275</v>
      </c>
      <c r="C77">
        <v>261</v>
      </c>
      <c r="D77">
        <f t="shared" si="1"/>
        <v>261</v>
      </c>
      <c r="K77">
        <v>216</v>
      </c>
      <c r="P77">
        <v>45</v>
      </c>
    </row>
    <row r="78" spans="1:26">
      <c r="A78">
        <v>14205</v>
      </c>
      <c r="B78" t="s">
        <v>276</v>
      </c>
      <c r="C78">
        <v>4576</v>
      </c>
      <c r="D78">
        <f t="shared" si="1"/>
        <v>4576</v>
      </c>
      <c r="H78">
        <v>4277</v>
      </c>
      <c r="L78">
        <v>14</v>
      </c>
      <c r="N78">
        <v>86</v>
      </c>
      <c r="O78">
        <v>199</v>
      </c>
    </row>
    <row r="79" spans="1:26">
      <c r="A79">
        <v>14211</v>
      </c>
      <c r="B79" t="s">
        <v>277</v>
      </c>
      <c r="C79">
        <v>7171</v>
      </c>
      <c r="D79">
        <f t="shared" si="1"/>
        <v>7171</v>
      </c>
      <c r="F79">
        <v>542</v>
      </c>
      <c r="G79">
        <v>284</v>
      </c>
      <c r="H79">
        <v>3158</v>
      </c>
      <c r="I79">
        <v>141</v>
      </c>
      <c r="J79">
        <v>1274</v>
      </c>
      <c r="K79">
        <v>298</v>
      </c>
      <c r="L79">
        <v>72</v>
      </c>
      <c r="M79">
        <v>365</v>
      </c>
      <c r="N79">
        <v>204</v>
      </c>
      <c r="O79">
        <v>388</v>
      </c>
      <c r="P79">
        <v>27</v>
      </c>
      <c r="R79">
        <v>418</v>
      </c>
    </row>
    <row r="80" spans="1:26">
      <c r="A80">
        <v>14212</v>
      </c>
      <c r="B80" t="s">
        <v>278</v>
      </c>
      <c r="C80">
        <v>-1399</v>
      </c>
      <c r="D80">
        <f t="shared" si="1"/>
        <v>-1399</v>
      </c>
      <c r="F80">
        <v>-249</v>
      </c>
      <c r="G80">
        <v>-141</v>
      </c>
      <c r="I80">
        <v>-81</v>
      </c>
      <c r="J80">
        <v>-300</v>
      </c>
      <c r="K80">
        <v>-160</v>
      </c>
      <c r="M80">
        <v>-172</v>
      </c>
      <c r="N80">
        <v>-75</v>
      </c>
      <c r="O80">
        <v>-122</v>
      </c>
      <c r="P80">
        <v>-20</v>
      </c>
      <c r="R80">
        <v>-79</v>
      </c>
    </row>
    <row r="81" spans="1:17">
      <c r="A81">
        <v>14213</v>
      </c>
      <c r="B81" t="s">
        <v>279</v>
      </c>
      <c r="C81">
        <v>-18</v>
      </c>
      <c r="D81">
        <f t="shared" si="1"/>
        <v>-18</v>
      </c>
      <c r="K81">
        <v>-9</v>
      </c>
      <c r="M81">
        <v>-6</v>
      </c>
      <c r="N81">
        <v>-2</v>
      </c>
      <c r="P81">
        <v>-1</v>
      </c>
    </row>
    <row r="82" spans="1:17">
      <c r="A82">
        <v>14214</v>
      </c>
      <c r="B82" t="s">
        <v>280</v>
      </c>
      <c r="C82">
        <v>3</v>
      </c>
      <c r="D82">
        <f t="shared" si="1"/>
        <v>3</v>
      </c>
      <c r="K82">
        <v>2</v>
      </c>
      <c r="P82">
        <v>1</v>
      </c>
    </row>
    <row r="83" spans="1:17">
      <c r="A83">
        <v>14215</v>
      </c>
      <c r="B83" t="s">
        <v>281</v>
      </c>
      <c r="C83">
        <v>-558</v>
      </c>
      <c r="D83">
        <f t="shared" si="1"/>
        <v>-558</v>
      </c>
      <c r="H83">
        <v>-617</v>
      </c>
      <c r="L83">
        <v>-12</v>
      </c>
      <c r="O83">
        <v>71</v>
      </c>
    </row>
    <row r="84" spans="1:17">
      <c r="A84">
        <v>14230</v>
      </c>
      <c r="B84" t="s">
        <v>282</v>
      </c>
      <c r="C84">
        <v>0</v>
      </c>
      <c r="D84">
        <f t="shared" si="1"/>
        <v>0</v>
      </c>
    </row>
    <row r="85" spans="1:17">
      <c r="A85">
        <v>14240</v>
      </c>
      <c r="B85" t="s">
        <v>283</v>
      </c>
      <c r="C85">
        <v>0</v>
      </c>
      <c r="D85">
        <f t="shared" si="1"/>
        <v>0</v>
      </c>
    </row>
    <row r="86" spans="1:17">
      <c r="A86">
        <v>14300</v>
      </c>
      <c r="B86" s="128" t="s">
        <v>284</v>
      </c>
      <c r="C86">
        <v>467</v>
      </c>
      <c r="D86">
        <f t="shared" si="1"/>
        <v>467</v>
      </c>
      <c r="P86">
        <v>237</v>
      </c>
      <c r="Q86">
        <v>230</v>
      </c>
    </row>
    <row r="87" spans="1:17">
      <c r="A87">
        <v>14310</v>
      </c>
      <c r="B87" t="s">
        <v>285</v>
      </c>
      <c r="C87">
        <v>0</v>
      </c>
      <c r="D87">
        <f t="shared" si="1"/>
        <v>0</v>
      </c>
    </row>
    <row r="88" spans="1:17">
      <c r="A88">
        <v>14320</v>
      </c>
      <c r="B88" t="s">
        <v>286</v>
      </c>
      <c r="C88">
        <v>0</v>
      </c>
      <c r="D88">
        <f t="shared" si="1"/>
        <v>0</v>
      </c>
    </row>
    <row r="89" spans="1:17">
      <c r="A89">
        <v>14330</v>
      </c>
      <c r="B89" t="s">
        <v>287</v>
      </c>
      <c r="C89">
        <v>467</v>
      </c>
      <c r="D89">
        <f t="shared" si="1"/>
        <v>467</v>
      </c>
      <c r="P89">
        <v>237</v>
      </c>
      <c r="Q89">
        <v>230</v>
      </c>
    </row>
    <row r="90" spans="1:17">
      <c r="A90">
        <v>14331</v>
      </c>
      <c r="B90" t="s">
        <v>288</v>
      </c>
      <c r="C90">
        <v>473</v>
      </c>
      <c r="D90">
        <f t="shared" si="1"/>
        <v>473</v>
      </c>
      <c r="P90">
        <v>240</v>
      </c>
      <c r="Q90">
        <v>233</v>
      </c>
    </row>
    <row r="91" spans="1:17">
      <c r="A91">
        <v>14332</v>
      </c>
      <c r="B91" t="s">
        <v>289</v>
      </c>
      <c r="C91">
        <v>-7</v>
      </c>
      <c r="D91">
        <f t="shared" si="1"/>
        <v>-7</v>
      </c>
      <c r="P91">
        <v>-4</v>
      </c>
      <c r="Q91">
        <v>-3</v>
      </c>
    </row>
    <row r="92" spans="1:17">
      <c r="A92">
        <v>14333</v>
      </c>
      <c r="B92" t="s">
        <v>290</v>
      </c>
      <c r="C92">
        <v>0</v>
      </c>
      <c r="D92">
        <f t="shared" si="1"/>
        <v>0</v>
      </c>
    </row>
    <row r="93" spans="1:17">
      <c r="A93">
        <v>14334</v>
      </c>
      <c r="B93" t="s">
        <v>291</v>
      </c>
      <c r="C93">
        <v>0</v>
      </c>
      <c r="D93">
        <f t="shared" si="1"/>
        <v>0</v>
      </c>
    </row>
    <row r="94" spans="1:17">
      <c r="A94">
        <v>14360</v>
      </c>
      <c r="B94" t="s">
        <v>292</v>
      </c>
      <c r="C94">
        <v>0</v>
      </c>
      <c r="D94">
        <f t="shared" si="1"/>
        <v>0</v>
      </c>
    </row>
    <row r="95" spans="1:17">
      <c r="A95">
        <v>14361</v>
      </c>
      <c r="B95" t="s">
        <v>293</v>
      </c>
      <c r="C95">
        <v>0</v>
      </c>
      <c r="D95">
        <f t="shared" si="1"/>
        <v>0</v>
      </c>
    </row>
    <row r="96" spans="1:17">
      <c r="A96">
        <v>14362</v>
      </c>
      <c r="B96" t="s">
        <v>294</v>
      </c>
      <c r="C96">
        <v>0</v>
      </c>
      <c r="D96">
        <f t="shared" si="1"/>
        <v>0</v>
      </c>
    </row>
    <row r="97" spans="1:26">
      <c r="A97">
        <v>15000</v>
      </c>
      <c r="B97" s="128" t="s">
        <v>146</v>
      </c>
      <c r="C97">
        <v>66798</v>
      </c>
      <c r="D97">
        <f t="shared" si="1"/>
        <v>65399</v>
      </c>
      <c r="F97">
        <v>1913</v>
      </c>
      <c r="G97">
        <v>3977</v>
      </c>
      <c r="H97">
        <v>16040</v>
      </c>
      <c r="I97">
        <v>1794</v>
      </c>
      <c r="J97">
        <v>4272</v>
      </c>
      <c r="K97">
        <v>5230</v>
      </c>
      <c r="L97">
        <v>2175</v>
      </c>
      <c r="M97">
        <v>2270</v>
      </c>
      <c r="N97">
        <v>4151</v>
      </c>
      <c r="O97">
        <v>5840</v>
      </c>
      <c r="P97">
        <v>4288</v>
      </c>
      <c r="Q97">
        <v>6583</v>
      </c>
      <c r="R97">
        <v>3253</v>
      </c>
      <c r="S97">
        <v>636</v>
      </c>
      <c r="T97">
        <v>111</v>
      </c>
      <c r="U97">
        <v>497</v>
      </c>
      <c r="V97">
        <v>2340</v>
      </c>
      <c r="W97">
        <v>2</v>
      </c>
      <c r="X97">
        <v>1</v>
      </c>
      <c r="Y97">
        <v>26</v>
      </c>
      <c r="Z97">
        <v>1399</v>
      </c>
    </row>
    <row r="98" spans="1:26">
      <c r="A98">
        <v>15100</v>
      </c>
      <c r="B98" t="s">
        <v>295</v>
      </c>
      <c r="C98">
        <v>5342</v>
      </c>
      <c r="D98">
        <f t="shared" si="1"/>
        <v>5306</v>
      </c>
      <c r="F98">
        <v>33</v>
      </c>
      <c r="G98">
        <v>367</v>
      </c>
      <c r="H98">
        <v>1672</v>
      </c>
      <c r="I98">
        <v>100</v>
      </c>
      <c r="J98">
        <v>242</v>
      </c>
      <c r="K98">
        <v>866</v>
      </c>
      <c r="L98">
        <v>289</v>
      </c>
      <c r="M98">
        <v>166</v>
      </c>
      <c r="N98">
        <v>347</v>
      </c>
      <c r="O98">
        <v>296</v>
      </c>
      <c r="P98">
        <v>332</v>
      </c>
      <c r="Q98">
        <v>335</v>
      </c>
      <c r="R98">
        <v>107</v>
      </c>
      <c r="S98">
        <v>48</v>
      </c>
      <c r="U98">
        <v>39</v>
      </c>
      <c r="V98">
        <v>67</v>
      </c>
      <c r="Z98">
        <v>36</v>
      </c>
    </row>
    <row r="99" spans="1:26">
      <c r="A99">
        <v>15110</v>
      </c>
      <c r="B99" t="s">
        <v>296</v>
      </c>
      <c r="C99">
        <v>5355</v>
      </c>
      <c r="D99">
        <f t="shared" si="1"/>
        <v>5319</v>
      </c>
      <c r="F99">
        <v>33</v>
      </c>
      <c r="G99">
        <v>365</v>
      </c>
      <c r="H99">
        <v>1673</v>
      </c>
      <c r="I99">
        <v>100</v>
      </c>
      <c r="J99">
        <v>245</v>
      </c>
      <c r="K99">
        <v>866</v>
      </c>
      <c r="L99">
        <v>291</v>
      </c>
      <c r="M99">
        <v>167</v>
      </c>
      <c r="N99">
        <v>346</v>
      </c>
      <c r="O99">
        <v>299</v>
      </c>
      <c r="P99">
        <v>334</v>
      </c>
      <c r="Q99">
        <v>338</v>
      </c>
      <c r="R99">
        <v>107</v>
      </c>
      <c r="S99">
        <v>48</v>
      </c>
      <c r="U99">
        <v>39</v>
      </c>
      <c r="V99">
        <v>68</v>
      </c>
      <c r="Z99">
        <v>36</v>
      </c>
    </row>
    <row r="100" spans="1:26">
      <c r="A100">
        <v>15120</v>
      </c>
      <c r="B100" t="s">
        <v>297</v>
      </c>
      <c r="C100">
        <v>-16</v>
      </c>
      <c r="D100">
        <f t="shared" si="1"/>
        <v>-16</v>
      </c>
      <c r="H100">
        <v>-1</v>
      </c>
      <c r="J100">
        <v>-3</v>
      </c>
      <c r="L100">
        <v>-2</v>
      </c>
      <c r="M100">
        <v>-1</v>
      </c>
      <c r="O100">
        <v>-3</v>
      </c>
      <c r="P100">
        <v>-2</v>
      </c>
      <c r="Q100">
        <v>-3</v>
      </c>
      <c r="V100">
        <v>-1</v>
      </c>
    </row>
    <row r="101" spans="1:26">
      <c r="A101">
        <v>15130</v>
      </c>
      <c r="B101" t="s">
        <v>298</v>
      </c>
      <c r="C101">
        <v>9</v>
      </c>
      <c r="D101">
        <f t="shared" si="1"/>
        <v>6</v>
      </c>
      <c r="G101">
        <v>2</v>
      </c>
      <c r="L101">
        <v>3</v>
      </c>
      <c r="N101">
        <v>1</v>
      </c>
      <c r="Z101">
        <v>3</v>
      </c>
    </row>
    <row r="102" spans="1:26">
      <c r="A102">
        <v>15140</v>
      </c>
      <c r="B102" t="s">
        <v>299</v>
      </c>
      <c r="C102">
        <v>-6</v>
      </c>
      <c r="D102">
        <f t="shared" si="1"/>
        <v>-3</v>
      </c>
      <c r="G102">
        <v>-1</v>
      </c>
      <c r="L102">
        <v>-2</v>
      </c>
      <c r="Z102">
        <v>-3</v>
      </c>
    </row>
    <row r="103" spans="1:26">
      <c r="A103">
        <v>15200</v>
      </c>
      <c r="B103" t="s">
        <v>300</v>
      </c>
      <c r="C103">
        <v>5368</v>
      </c>
      <c r="D103">
        <f t="shared" si="1"/>
        <v>5312</v>
      </c>
      <c r="F103">
        <v>97</v>
      </c>
      <c r="G103">
        <v>313</v>
      </c>
      <c r="H103">
        <v>2337</v>
      </c>
      <c r="I103">
        <v>87</v>
      </c>
      <c r="J103">
        <v>202</v>
      </c>
      <c r="K103">
        <v>99</v>
      </c>
      <c r="M103">
        <v>216</v>
      </c>
      <c r="N103">
        <v>222</v>
      </c>
      <c r="O103">
        <v>405</v>
      </c>
      <c r="P103">
        <v>172</v>
      </c>
      <c r="Q103">
        <v>753</v>
      </c>
      <c r="R103">
        <v>29</v>
      </c>
      <c r="S103">
        <v>44</v>
      </c>
      <c r="T103">
        <v>35</v>
      </c>
      <c r="U103">
        <v>77</v>
      </c>
      <c r="V103">
        <v>224</v>
      </c>
      <c r="Z103">
        <v>56</v>
      </c>
    </row>
    <row r="104" spans="1:26">
      <c r="A104">
        <v>15210</v>
      </c>
      <c r="B104" t="s">
        <v>301</v>
      </c>
      <c r="C104">
        <v>5235</v>
      </c>
      <c r="D104">
        <f t="shared" si="1"/>
        <v>5178</v>
      </c>
      <c r="F104">
        <v>99</v>
      </c>
      <c r="G104">
        <v>289</v>
      </c>
      <c r="H104">
        <v>2278</v>
      </c>
      <c r="I104">
        <v>77</v>
      </c>
      <c r="J104">
        <v>184</v>
      </c>
      <c r="K104">
        <v>99</v>
      </c>
      <c r="M104">
        <v>218</v>
      </c>
      <c r="N104">
        <v>221</v>
      </c>
      <c r="O104">
        <v>364</v>
      </c>
      <c r="P104">
        <v>163</v>
      </c>
      <c r="Q104">
        <v>779</v>
      </c>
      <c r="R104">
        <v>29</v>
      </c>
      <c r="S104">
        <v>41</v>
      </c>
      <c r="T104">
        <v>35</v>
      </c>
      <c r="U104">
        <v>77</v>
      </c>
      <c r="V104">
        <v>225</v>
      </c>
      <c r="Z104">
        <v>57</v>
      </c>
    </row>
    <row r="105" spans="1:26">
      <c r="A105">
        <v>15220</v>
      </c>
      <c r="B105" t="s">
        <v>302</v>
      </c>
      <c r="C105">
        <v>-49</v>
      </c>
      <c r="D105">
        <f t="shared" si="1"/>
        <v>-48</v>
      </c>
      <c r="F105">
        <v>-12</v>
      </c>
      <c r="J105">
        <v>-1</v>
      </c>
      <c r="M105">
        <v>-3</v>
      </c>
      <c r="O105">
        <v>-3</v>
      </c>
      <c r="P105">
        <v>-1</v>
      </c>
      <c r="Q105">
        <v>-26</v>
      </c>
      <c r="V105">
        <v>-2</v>
      </c>
      <c r="Z105">
        <v>-1</v>
      </c>
    </row>
    <row r="106" spans="1:26">
      <c r="A106">
        <v>15230</v>
      </c>
      <c r="B106" t="s">
        <v>303</v>
      </c>
      <c r="C106">
        <v>388</v>
      </c>
      <c r="D106">
        <f t="shared" si="1"/>
        <v>387</v>
      </c>
      <c r="F106">
        <v>9</v>
      </c>
      <c r="G106">
        <v>49</v>
      </c>
      <c r="H106">
        <v>70</v>
      </c>
      <c r="I106">
        <v>24</v>
      </c>
      <c r="J106">
        <v>85</v>
      </c>
      <c r="K106">
        <v>1</v>
      </c>
      <c r="M106">
        <v>1</v>
      </c>
      <c r="N106">
        <v>39</v>
      </c>
      <c r="O106">
        <v>60</v>
      </c>
      <c r="P106">
        <v>12</v>
      </c>
      <c r="Q106">
        <v>10</v>
      </c>
      <c r="R106">
        <v>5</v>
      </c>
      <c r="S106">
        <v>21</v>
      </c>
      <c r="V106">
        <v>1</v>
      </c>
      <c r="Z106">
        <v>1</v>
      </c>
    </row>
    <row r="107" spans="1:26">
      <c r="A107">
        <v>15240</v>
      </c>
      <c r="B107" t="s">
        <v>304</v>
      </c>
      <c r="C107">
        <v>-208</v>
      </c>
      <c r="D107">
        <f t="shared" si="1"/>
        <v>-207</v>
      </c>
      <c r="G107">
        <v>-25</v>
      </c>
      <c r="H107">
        <v>-11</v>
      </c>
      <c r="I107">
        <v>-14</v>
      </c>
      <c r="J107">
        <v>-66</v>
      </c>
      <c r="K107">
        <v>-1</v>
      </c>
      <c r="N107">
        <v>-38</v>
      </c>
      <c r="O107">
        <v>-17</v>
      </c>
      <c r="P107">
        <v>-2</v>
      </c>
      <c r="Q107">
        <v>-10</v>
      </c>
      <c r="R107">
        <v>-5</v>
      </c>
      <c r="S107">
        <v>-18</v>
      </c>
      <c r="Z107">
        <v>-1</v>
      </c>
    </row>
    <row r="108" spans="1:26">
      <c r="A108">
        <v>15300</v>
      </c>
      <c r="B108" t="s">
        <v>305</v>
      </c>
      <c r="C108">
        <v>56015</v>
      </c>
      <c r="D108">
        <f t="shared" si="1"/>
        <v>54708</v>
      </c>
      <c r="F108">
        <v>1784</v>
      </c>
      <c r="G108">
        <v>3297</v>
      </c>
      <c r="H108">
        <v>12031</v>
      </c>
      <c r="I108">
        <v>1607</v>
      </c>
      <c r="J108">
        <v>3828</v>
      </c>
      <c r="K108">
        <v>4266</v>
      </c>
      <c r="L108">
        <v>1885</v>
      </c>
      <c r="M108">
        <v>1888</v>
      </c>
      <c r="N108">
        <v>3582</v>
      </c>
      <c r="O108">
        <v>5139</v>
      </c>
      <c r="P108">
        <v>3784</v>
      </c>
      <c r="Q108">
        <v>5495</v>
      </c>
      <c r="R108">
        <v>3117</v>
      </c>
      <c r="S108">
        <v>545</v>
      </c>
      <c r="U108">
        <v>382</v>
      </c>
      <c r="V108">
        <v>2049</v>
      </c>
      <c r="W108">
        <v>2</v>
      </c>
      <c r="X108">
        <v>1</v>
      </c>
      <c r="Y108">
        <v>26</v>
      </c>
      <c r="Z108">
        <v>1307</v>
      </c>
    </row>
    <row r="109" spans="1:26">
      <c r="A109">
        <v>15310</v>
      </c>
      <c r="B109" t="s">
        <v>306</v>
      </c>
      <c r="C109">
        <v>26579</v>
      </c>
      <c r="D109">
        <f t="shared" si="1"/>
        <v>26203</v>
      </c>
      <c r="F109">
        <v>752</v>
      </c>
      <c r="G109">
        <v>1588</v>
      </c>
      <c r="H109">
        <v>5132</v>
      </c>
      <c r="I109">
        <v>900</v>
      </c>
      <c r="J109">
        <v>1479</v>
      </c>
      <c r="K109">
        <v>2973</v>
      </c>
      <c r="L109">
        <v>1157</v>
      </c>
      <c r="M109">
        <v>1077</v>
      </c>
      <c r="N109">
        <v>1914</v>
      </c>
      <c r="O109">
        <v>2361</v>
      </c>
      <c r="P109">
        <v>1383</v>
      </c>
      <c r="Q109">
        <v>3086</v>
      </c>
      <c r="R109">
        <v>946</v>
      </c>
      <c r="S109">
        <v>297</v>
      </c>
      <c r="T109">
        <v>4</v>
      </c>
      <c r="U109">
        <v>103</v>
      </c>
      <c r="V109">
        <v>1027</v>
      </c>
      <c r="Y109">
        <v>24</v>
      </c>
      <c r="Z109">
        <v>376</v>
      </c>
    </row>
    <row r="110" spans="1:26">
      <c r="A110">
        <v>15311</v>
      </c>
      <c r="B110" t="s">
        <v>307</v>
      </c>
      <c r="C110">
        <v>26590</v>
      </c>
      <c r="D110">
        <f t="shared" si="1"/>
        <v>26214</v>
      </c>
      <c r="F110">
        <v>752</v>
      </c>
      <c r="G110">
        <v>1588</v>
      </c>
      <c r="H110">
        <v>5143</v>
      </c>
      <c r="I110">
        <v>900</v>
      </c>
      <c r="J110">
        <v>1479</v>
      </c>
      <c r="K110">
        <v>2973</v>
      </c>
      <c r="L110">
        <v>1157</v>
      </c>
      <c r="M110">
        <v>1077</v>
      </c>
      <c r="N110">
        <v>1914</v>
      </c>
      <c r="O110">
        <v>2361</v>
      </c>
      <c r="P110">
        <v>1383</v>
      </c>
      <c r="Q110">
        <v>3086</v>
      </c>
      <c r="R110">
        <v>946</v>
      </c>
      <c r="S110">
        <v>297</v>
      </c>
      <c r="T110">
        <v>4</v>
      </c>
      <c r="U110">
        <v>103</v>
      </c>
      <c r="V110">
        <v>1027</v>
      </c>
      <c r="Y110">
        <v>24</v>
      </c>
      <c r="Z110">
        <v>376</v>
      </c>
    </row>
    <row r="111" spans="1:26">
      <c r="A111">
        <v>15312</v>
      </c>
      <c r="B111" t="s">
        <v>308</v>
      </c>
      <c r="C111">
        <v>-10</v>
      </c>
      <c r="D111">
        <f t="shared" si="1"/>
        <v>-10</v>
      </c>
      <c r="H111">
        <v>-10</v>
      </c>
    </row>
    <row r="112" spans="1:26">
      <c r="A112">
        <v>15320</v>
      </c>
      <c r="B112" t="s">
        <v>309</v>
      </c>
      <c r="C112">
        <v>29407</v>
      </c>
      <c r="D112">
        <f t="shared" si="1"/>
        <v>28477</v>
      </c>
      <c r="F112">
        <v>1033</v>
      </c>
      <c r="G112">
        <v>1672</v>
      </c>
      <c r="H112">
        <v>6886</v>
      </c>
      <c r="I112">
        <v>708</v>
      </c>
      <c r="J112">
        <v>2340</v>
      </c>
      <c r="K112">
        <v>1291</v>
      </c>
      <c r="L112">
        <v>696</v>
      </c>
      <c r="M112">
        <v>803</v>
      </c>
      <c r="N112">
        <v>1668</v>
      </c>
      <c r="O112">
        <v>2778</v>
      </c>
      <c r="P112">
        <v>2401</v>
      </c>
      <c r="Q112">
        <v>2409</v>
      </c>
      <c r="R112">
        <v>2169</v>
      </c>
      <c r="S112">
        <v>247</v>
      </c>
      <c r="T112">
        <v>72</v>
      </c>
      <c r="U112">
        <v>279</v>
      </c>
      <c r="V112">
        <v>1020</v>
      </c>
      <c r="W112">
        <v>2</v>
      </c>
      <c r="X112">
        <v>1</v>
      </c>
      <c r="Y112">
        <v>2</v>
      </c>
      <c r="Z112">
        <v>930</v>
      </c>
    </row>
    <row r="113" spans="1:26">
      <c r="A113">
        <v>15321</v>
      </c>
      <c r="B113" t="s">
        <v>310</v>
      </c>
      <c r="C113">
        <v>29464</v>
      </c>
      <c r="D113">
        <f t="shared" si="1"/>
        <v>28534</v>
      </c>
      <c r="F113">
        <v>1037</v>
      </c>
      <c r="G113">
        <v>1672</v>
      </c>
      <c r="H113">
        <v>6939</v>
      </c>
      <c r="I113">
        <v>708</v>
      </c>
      <c r="J113">
        <v>2340</v>
      </c>
      <c r="K113">
        <v>1291</v>
      </c>
      <c r="L113">
        <v>696</v>
      </c>
      <c r="M113">
        <v>803</v>
      </c>
      <c r="N113">
        <v>1668</v>
      </c>
      <c r="O113">
        <v>2778</v>
      </c>
      <c r="P113">
        <v>2401</v>
      </c>
      <c r="Q113">
        <v>2409</v>
      </c>
      <c r="R113">
        <v>2169</v>
      </c>
      <c r="S113">
        <v>247</v>
      </c>
      <c r="T113">
        <v>72</v>
      </c>
      <c r="U113">
        <v>279</v>
      </c>
      <c r="V113">
        <v>1020</v>
      </c>
      <c r="W113">
        <v>2</v>
      </c>
      <c r="X113">
        <v>1</v>
      </c>
      <c r="Y113">
        <v>2</v>
      </c>
      <c r="Z113">
        <v>930</v>
      </c>
    </row>
    <row r="114" spans="1:26">
      <c r="A114">
        <v>15322</v>
      </c>
      <c r="B114" t="s">
        <v>311</v>
      </c>
      <c r="C114">
        <v>-57</v>
      </c>
      <c r="D114">
        <f t="shared" si="1"/>
        <v>-57</v>
      </c>
      <c r="F114">
        <v>-4</v>
      </c>
      <c r="H114">
        <v>-53</v>
      </c>
    </row>
    <row r="115" spans="1:26">
      <c r="A115">
        <v>15330</v>
      </c>
      <c r="B115" t="s">
        <v>312</v>
      </c>
      <c r="C115">
        <v>1</v>
      </c>
      <c r="D115">
        <f t="shared" si="1"/>
        <v>1</v>
      </c>
      <c r="G115">
        <v>1</v>
      </c>
    </row>
    <row r="116" spans="1:26">
      <c r="A116">
        <v>15331</v>
      </c>
      <c r="B116" t="s">
        <v>313</v>
      </c>
      <c r="C116">
        <v>1</v>
      </c>
      <c r="D116">
        <f t="shared" si="1"/>
        <v>1</v>
      </c>
      <c r="G116">
        <v>1</v>
      </c>
    </row>
    <row r="117" spans="1:26">
      <c r="A117">
        <v>15332</v>
      </c>
      <c r="B117" t="s">
        <v>314</v>
      </c>
      <c r="C117">
        <v>0</v>
      </c>
      <c r="D117">
        <f t="shared" si="1"/>
        <v>0</v>
      </c>
    </row>
    <row r="118" spans="1:26">
      <c r="A118">
        <v>15340</v>
      </c>
      <c r="B118" t="s">
        <v>315</v>
      </c>
      <c r="C118">
        <v>104</v>
      </c>
      <c r="D118">
        <f t="shared" si="1"/>
        <v>104</v>
      </c>
      <c r="G118">
        <v>36</v>
      </c>
      <c r="H118">
        <v>13</v>
      </c>
      <c r="J118">
        <v>9</v>
      </c>
      <c r="K118">
        <v>2</v>
      </c>
      <c r="L118">
        <v>31</v>
      </c>
      <c r="M118">
        <v>8</v>
      </c>
      <c r="R118">
        <v>2</v>
      </c>
      <c r="V118">
        <v>3</v>
      </c>
    </row>
    <row r="119" spans="1:26">
      <c r="A119">
        <v>15341</v>
      </c>
      <c r="B119" t="s">
        <v>316</v>
      </c>
      <c r="C119">
        <v>104</v>
      </c>
      <c r="D119">
        <f t="shared" si="1"/>
        <v>104</v>
      </c>
      <c r="G119">
        <v>36</v>
      </c>
      <c r="H119">
        <v>13</v>
      </c>
      <c r="J119">
        <v>9</v>
      </c>
      <c r="K119">
        <v>2</v>
      </c>
      <c r="L119">
        <v>31</v>
      </c>
      <c r="M119">
        <v>8</v>
      </c>
      <c r="R119">
        <v>2</v>
      </c>
      <c r="V119">
        <v>3</v>
      </c>
    </row>
    <row r="120" spans="1:26">
      <c r="A120">
        <v>15342</v>
      </c>
      <c r="B120" t="s">
        <v>317</v>
      </c>
      <c r="C120">
        <v>0</v>
      </c>
      <c r="D120">
        <f t="shared" si="1"/>
        <v>0</v>
      </c>
    </row>
    <row r="121" spans="1:26">
      <c r="A121">
        <v>15350</v>
      </c>
      <c r="B121" t="s">
        <v>318</v>
      </c>
      <c r="C121">
        <v>0</v>
      </c>
      <c r="D121">
        <f t="shared" si="1"/>
        <v>0</v>
      </c>
    </row>
    <row r="122" spans="1:26">
      <c r="A122">
        <v>15351</v>
      </c>
      <c r="B122" t="s">
        <v>319</v>
      </c>
      <c r="C122">
        <v>0</v>
      </c>
      <c r="D122">
        <f t="shared" si="1"/>
        <v>0</v>
      </c>
    </row>
    <row r="123" spans="1:26">
      <c r="A123">
        <v>15352</v>
      </c>
      <c r="B123" t="s">
        <v>320</v>
      </c>
      <c r="C123">
        <v>0</v>
      </c>
      <c r="D123">
        <f t="shared" si="1"/>
        <v>0</v>
      </c>
    </row>
    <row r="124" spans="1:26">
      <c r="A124">
        <v>16000</v>
      </c>
      <c r="B124" s="128" t="s">
        <v>138</v>
      </c>
      <c r="C124">
        <v>15561</v>
      </c>
      <c r="D124">
        <f t="shared" si="1"/>
        <v>15539</v>
      </c>
      <c r="F124">
        <v>395</v>
      </c>
      <c r="G124">
        <v>814</v>
      </c>
      <c r="H124">
        <v>3234</v>
      </c>
      <c r="I124">
        <v>2791</v>
      </c>
      <c r="J124">
        <v>653</v>
      </c>
      <c r="K124">
        <v>1490</v>
      </c>
      <c r="L124">
        <v>334</v>
      </c>
      <c r="M124">
        <v>653</v>
      </c>
      <c r="N124">
        <v>1147</v>
      </c>
      <c r="O124">
        <v>1148</v>
      </c>
      <c r="P124">
        <v>911</v>
      </c>
      <c r="Q124">
        <v>272</v>
      </c>
      <c r="R124">
        <v>1361</v>
      </c>
      <c r="S124">
        <v>61</v>
      </c>
      <c r="T124">
        <v>13</v>
      </c>
      <c r="U124">
        <v>5</v>
      </c>
      <c r="V124">
        <v>244</v>
      </c>
      <c r="Y124">
        <v>13</v>
      </c>
      <c r="Z124">
        <v>22</v>
      </c>
    </row>
    <row r="125" spans="1:26">
      <c r="A125">
        <v>16100</v>
      </c>
      <c r="B125" t="s">
        <v>321</v>
      </c>
      <c r="C125">
        <v>9933</v>
      </c>
      <c r="D125">
        <f t="shared" si="1"/>
        <v>9933</v>
      </c>
      <c r="F125">
        <v>262</v>
      </c>
      <c r="G125">
        <v>344</v>
      </c>
      <c r="H125">
        <v>2022</v>
      </c>
      <c r="I125">
        <v>2432</v>
      </c>
      <c r="J125">
        <v>423</v>
      </c>
      <c r="K125">
        <v>855</v>
      </c>
      <c r="L125">
        <v>159</v>
      </c>
      <c r="M125">
        <v>427</v>
      </c>
      <c r="N125">
        <v>787</v>
      </c>
      <c r="O125">
        <v>696</v>
      </c>
      <c r="P125">
        <v>676</v>
      </c>
      <c r="R125">
        <v>850</v>
      </c>
    </row>
    <row r="126" spans="1:26">
      <c r="A126">
        <v>16101</v>
      </c>
      <c r="B126" t="s">
        <v>321</v>
      </c>
      <c r="C126">
        <v>8845</v>
      </c>
      <c r="D126">
        <f t="shared" si="1"/>
        <v>8845</v>
      </c>
      <c r="F126">
        <v>74</v>
      </c>
      <c r="G126">
        <v>344</v>
      </c>
      <c r="H126">
        <v>1392</v>
      </c>
      <c r="I126">
        <v>2432</v>
      </c>
      <c r="J126">
        <v>423</v>
      </c>
      <c r="K126">
        <v>741</v>
      </c>
      <c r="L126">
        <v>159</v>
      </c>
      <c r="M126">
        <v>432</v>
      </c>
      <c r="N126">
        <v>802</v>
      </c>
      <c r="O126">
        <v>696</v>
      </c>
      <c r="P126">
        <v>500</v>
      </c>
      <c r="R126">
        <v>850</v>
      </c>
    </row>
    <row r="127" spans="1:26">
      <c r="A127">
        <v>16102</v>
      </c>
      <c r="B127" t="s">
        <v>322</v>
      </c>
      <c r="C127">
        <v>1108</v>
      </c>
      <c r="D127">
        <f t="shared" si="1"/>
        <v>1108</v>
      </c>
      <c r="F127">
        <v>188</v>
      </c>
      <c r="H127">
        <v>630</v>
      </c>
      <c r="K127">
        <v>114</v>
      </c>
      <c r="P127">
        <v>176</v>
      </c>
    </row>
    <row r="128" spans="1:26">
      <c r="A128">
        <v>16104</v>
      </c>
      <c r="B128" t="s">
        <v>323</v>
      </c>
      <c r="C128">
        <v>-20</v>
      </c>
      <c r="D128">
        <f t="shared" si="1"/>
        <v>-20</v>
      </c>
      <c r="M128">
        <v>-5</v>
      </c>
      <c r="N128">
        <v>-15</v>
      </c>
    </row>
    <row r="129" spans="1:26">
      <c r="A129">
        <v>16111</v>
      </c>
      <c r="B129" t="s">
        <v>324</v>
      </c>
      <c r="C129">
        <v>0</v>
      </c>
      <c r="D129">
        <f t="shared" si="1"/>
        <v>0</v>
      </c>
    </row>
    <row r="130" spans="1:26">
      <c r="A130">
        <v>16112</v>
      </c>
      <c r="B130" t="s">
        <v>325</v>
      </c>
      <c r="C130">
        <v>0</v>
      </c>
      <c r="D130">
        <f t="shared" si="1"/>
        <v>0</v>
      </c>
    </row>
    <row r="131" spans="1:26">
      <c r="A131">
        <v>16113</v>
      </c>
      <c r="B131" t="s">
        <v>326</v>
      </c>
      <c r="C131">
        <v>0</v>
      </c>
      <c r="D131">
        <f t="shared" si="1"/>
        <v>0</v>
      </c>
    </row>
    <row r="132" spans="1:26">
      <c r="A132">
        <v>16114</v>
      </c>
      <c r="B132" t="s">
        <v>327</v>
      </c>
      <c r="C132">
        <v>0</v>
      </c>
      <c r="D132">
        <f t="shared" ref="D132:D195" si="2">SUM(F132:Y132)</f>
        <v>0</v>
      </c>
    </row>
    <row r="133" spans="1:26">
      <c r="A133">
        <v>16200</v>
      </c>
      <c r="B133" t="s">
        <v>328</v>
      </c>
      <c r="C133">
        <v>3062</v>
      </c>
      <c r="D133">
        <f t="shared" si="2"/>
        <v>3062</v>
      </c>
      <c r="F133">
        <v>71</v>
      </c>
      <c r="G133">
        <v>422</v>
      </c>
      <c r="H133">
        <v>684</v>
      </c>
      <c r="I133">
        <v>65</v>
      </c>
      <c r="J133">
        <v>145</v>
      </c>
      <c r="K133">
        <v>405</v>
      </c>
      <c r="L133">
        <v>74</v>
      </c>
      <c r="M133">
        <v>175</v>
      </c>
      <c r="N133">
        <v>293</v>
      </c>
      <c r="O133">
        <v>285</v>
      </c>
      <c r="P133">
        <v>142</v>
      </c>
      <c r="R133">
        <v>301</v>
      </c>
    </row>
    <row r="134" spans="1:26">
      <c r="A134">
        <v>16201</v>
      </c>
      <c r="B134" t="s">
        <v>328</v>
      </c>
      <c r="C134">
        <v>5805</v>
      </c>
      <c r="D134">
        <f t="shared" si="2"/>
        <v>5805</v>
      </c>
      <c r="F134">
        <v>156</v>
      </c>
      <c r="G134">
        <v>614</v>
      </c>
      <c r="H134">
        <v>1381</v>
      </c>
      <c r="I134">
        <v>138</v>
      </c>
      <c r="J134">
        <v>529</v>
      </c>
      <c r="K134">
        <v>748</v>
      </c>
      <c r="L134">
        <v>221</v>
      </c>
      <c r="M134">
        <v>337</v>
      </c>
      <c r="N134">
        <v>441</v>
      </c>
      <c r="O134">
        <v>498</v>
      </c>
      <c r="P134">
        <v>277</v>
      </c>
      <c r="R134">
        <v>465</v>
      </c>
    </row>
    <row r="135" spans="1:26">
      <c r="A135">
        <v>16202</v>
      </c>
      <c r="B135" t="s">
        <v>329</v>
      </c>
      <c r="C135">
        <v>10</v>
      </c>
      <c r="D135">
        <f t="shared" si="2"/>
        <v>10</v>
      </c>
      <c r="F135">
        <v>3</v>
      </c>
      <c r="K135">
        <v>7</v>
      </c>
    </row>
    <row r="136" spans="1:26">
      <c r="A136">
        <v>16203</v>
      </c>
      <c r="B136" t="s">
        <v>330</v>
      </c>
      <c r="C136">
        <v>-2752</v>
      </c>
      <c r="D136">
        <f t="shared" si="2"/>
        <v>-2752</v>
      </c>
      <c r="F136">
        <v>-88</v>
      </c>
      <c r="G136">
        <v>-192</v>
      </c>
      <c r="H136">
        <v>-698</v>
      </c>
      <c r="I136">
        <v>-74</v>
      </c>
      <c r="J136">
        <v>-384</v>
      </c>
      <c r="K136">
        <v>-349</v>
      </c>
      <c r="L136">
        <v>-147</v>
      </c>
      <c r="M136">
        <v>-161</v>
      </c>
      <c r="N136">
        <v>-146</v>
      </c>
      <c r="O136">
        <v>-213</v>
      </c>
      <c r="P136">
        <v>-135</v>
      </c>
      <c r="R136">
        <v>-165</v>
      </c>
    </row>
    <row r="137" spans="1:26">
      <c r="A137">
        <v>16204</v>
      </c>
      <c r="B137" t="s">
        <v>331</v>
      </c>
      <c r="C137">
        <v>-4</v>
      </c>
      <c r="D137">
        <f t="shared" si="2"/>
        <v>-4</v>
      </c>
      <c r="M137">
        <v>-2</v>
      </c>
      <c r="N137">
        <v>-2</v>
      </c>
    </row>
    <row r="138" spans="1:26">
      <c r="A138">
        <v>16300</v>
      </c>
      <c r="B138" t="s">
        <v>332</v>
      </c>
      <c r="C138">
        <v>584</v>
      </c>
      <c r="D138">
        <f t="shared" si="2"/>
        <v>572</v>
      </c>
      <c r="F138">
        <v>15</v>
      </c>
      <c r="G138">
        <v>26</v>
      </c>
      <c r="H138">
        <v>156</v>
      </c>
      <c r="I138">
        <v>72</v>
      </c>
      <c r="K138">
        <v>67</v>
      </c>
      <c r="L138">
        <v>40</v>
      </c>
      <c r="M138">
        <v>15</v>
      </c>
      <c r="N138">
        <v>39</v>
      </c>
      <c r="P138">
        <v>23</v>
      </c>
      <c r="R138">
        <v>60</v>
      </c>
      <c r="S138">
        <v>47</v>
      </c>
      <c r="V138">
        <v>11</v>
      </c>
      <c r="Y138">
        <v>1</v>
      </c>
      <c r="Z138">
        <v>12</v>
      </c>
    </row>
    <row r="139" spans="1:26">
      <c r="A139">
        <v>16301</v>
      </c>
      <c r="B139" t="s">
        <v>332</v>
      </c>
      <c r="C139">
        <v>2399</v>
      </c>
      <c r="D139">
        <f t="shared" si="2"/>
        <v>2346</v>
      </c>
      <c r="F139">
        <v>31</v>
      </c>
      <c r="G139">
        <v>188</v>
      </c>
      <c r="H139">
        <v>676</v>
      </c>
      <c r="I139">
        <v>237</v>
      </c>
      <c r="K139">
        <v>323</v>
      </c>
      <c r="L139">
        <v>235</v>
      </c>
      <c r="M139">
        <v>46</v>
      </c>
      <c r="N139">
        <v>182</v>
      </c>
      <c r="P139">
        <v>100</v>
      </c>
      <c r="R139">
        <v>176</v>
      </c>
      <c r="S139">
        <v>82</v>
      </c>
      <c r="U139">
        <v>2</v>
      </c>
      <c r="V139">
        <v>64</v>
      </c>
      <c r="W139">
        <v>1</v>
      </c>
      <c r="Y139">
        <v>3</v>
      </c>
      <c r="Z139">
        <v>53</v>
      </c>
    </row>
    <row r="140" spans="1:26">
      <c r="A140">
        <v>16302</v>
      </c>
      <c r="B140" t="s">
        <v>333</v>
      </c>
      <c r="C140">
        <v>-1</v>
      </c>
      <c r="D140">
        <f t="shared" si="2"/>
        <v>-1</v>
      </c>
      <c r="W140">
        <v>-1</v>
      </c>
    </row>
    <row r="141" spans="1:26">
      <c r="A141">
        <v>16303</v>
      </c>
      <c r="B141" t="s">
        <v>334</v>
      </c>
      <c r="C141">
        <v>-1812</v>
      </c>
      <c r="D141">
        <f t="shared" si="2"/>
        <v>-1771</v>
      </c>
      <c r="F141">
        <v>-16</v>
      </c>
      <c r="G141">
        <v>-162</v>
      </c>
      <c r="H141">
        <v>-520</v>
      </c>
      <c r="I141">
        <v>-165</v>
      </c>
      <c r="K141">
        <v>-255</v>
      </c>
      <c r="L141">
        <v>-194</v>
      </c>
      <c r="M141">
        <v>-31</v>
      </c>
      <c r="N141">
        <v>-143</v>
      </c>
      <c r="P141">
        <v>-78</v>
      </c>
      <c r="R141">
        <v>-116</v>
      </c>
      <c r="S141">
        <v>-36</v>
      </c>
      <c r="U141">
        <v>1</v>
      </c>
      <c r="V141">
        <v>-54</v>
      </c>
      <c r="Y141">
        <v>-2</v>
      </c>
      <c r="Z141">
        <v>-41</v>
      </c>
    </row>
    <row r="142" spans="1:26">
      <c r="A142">
        <v>16304</v>
      </c>
      <c r="B142" t="s">
        <v>335</v>
      </c>
      <c r="C142">
        <v>0</v>
      </c>
      <c r="D142">
        <f t="shared" si="2"/>
        <v>0</v>
      </c>
    </row>
    <row r="143" spans="1:26">
      <c r="A143">
        <v>16400</v>
      </c>
      <c r="B143" t="s">
        <v>336</v>
      </c>
      <c r="C143">
        <v>25</v>
      </c>
      <c r="D143">
        <f t="shared" si="2"/>
        <v>25</v>
      </c>
      <c r="F143">
        <v>4</v>
      </c>
      <c r="G143">
        <v>2</v>
      </c>
      <c r="H143">
        <v>1</v>
      </c>
      <c r="K143">
        <v>8</v>
      </c>
      <c r="R143">
        <v>9</v>
      </c>
      <c r="V143">
        <v>1</v>
      </c>
    </row>
    <row r="144" spans="1:26">
      <c r="A144">
        <v>16401</v>
      </c>
      <c r="B144" t="s">
        <v>336</v>
      </c>
      <c r="C144">
        <v>60</v>
      </c>
      <c r="D144">
        <f t="shared" si="2"/>
        <v>60</v>
      </c>
      <c r="F144">
        <v>9</v>
      </c>
      <c r="G144">
        <v>17</v>
      </c>
      <c r="H144">
        <v>1</v>
      </c>
      <c r="K144">
        <v>14</v>
      </c>
      <c r="N144">
        <v>1</v>
      </c>
      <c r="R144">
        <v>16</v>
      </c>
      <c r="V144">
        <v>2</v>
      </c>
    </row>
    <row r="145" spans="1:26">
      <c r="A145">
        <v>16402</v>
      </c>
      <c r="B145" t="s">
        <v>337</v>
      </c>
      <c r="C145">
        <v>0</v>
      </c>
      <c r="D145">
        <f t="shared" si="2"/>
        <v>0</v>
      </c>
    </row>
    <row r="146" spans="1:26">
      <c r="A146">
        <v>16403</v>
      </c>
      <c r="B146" t="s">
        <v>338</v>
      </c>
      <c r="C146">
        <v>-33</v>
      </c>
      <c r="D146">
        <f t="shared" si="2"/>
        <v>-33</v>
      </c>
      <c r="F146">
        <v>-5</v>
      </c>
      <c r="G146">
        <v>-15</v>
      </c>
      <c r="K146">
        <v>-6</v>
      </c>
      <c r="R146">
        <v>-7</v>
      </c>
    </row>
    <row r="147" spans="1:26">
      <c r="A147">
        <v>16404</v>
      </c>
      <c r="B147" t="s">
        <v>339</v>
      </c>
      <c r="C147">
        <v>0</v>
      </c>
      <c r="D147">
        <f t="shared" si="2"/>
        <v>0</v>
      </c>
    </row>
    <row r="148" spans="1:26">
      <c r="A148">
        <v>16500</v>
      </c>
      <c r="B148" t="s">
        <v>340</v>
      </c>
      <c r="C148">
        <v>382</v>
      </c>
      <c r="D148">
        <f t="shared" si="2"/>
        <v>378</v>
      </c>
      <c r="F148">
        <v>5</v>
      </c>
      <c r="G148">
        <v>5</v>
      </c>
      <c r="H148">
        <v>28</v>
      </c>
      <c r="I148">
        <v>22</v>
      </c>
      <c r="J148">
        <v>68</v>
      </c>
      <c r="K148">
        <v>7</v>
      </c>
      <c r="L148">
        <v>13</v>
      </c>
      <c r="M148">
        <v>3</v>
      </c>
      <c r="N148">
        <v>7</v>
      </c>
      <c r="O148">
        <v>105</v>
      </c>
      <c r="P148">
        <v>25</v>
      </c>
      <c r="Q148">
        <v>68</v>
      </c>
      <c r="R148">
        <v>9</v>
      </c>
      <c r="S148">
        <v>3</v>
      </c>
      <c r="U148">
        <v>1</v>
      </c>
      <c r="V148">
        <v>9</v>
      </c>
      <c r="Z148">
        <v>4</v>
      </c>
    </row>
    <row r="149" spans="1:26">
      <c r="A149">
        <v>16501</v>
      </c>
      <c r="B149" t="s">
        <v>341</v>
      </c>
      <c r="C149">
        <v>2049</v>
      </c>
      <c r="D149">
        <f t="shared" si="2"/>
        <v>2039</v>
      </c>
      <c r="F149">
        <v>10</v>
      </c>
      <c r="G149">
        <v>37</v>
      </c>
      <c r="H149">
        <v>154</v>
      </c>
      <c r="I149">
        <v>60</v>
      </c>
      <c r="J149">
        <v>437</v>
      </c>
      <c r="K149">
        <v>89</v>
      </c>
      <c r="L149">
        <v>40</v>
      </c>
      <c r="M149">
        <v>6</v>
      </c>
      <c r="N149">
        <v>48</v>
      </c>
      <c r="O149">
        <v>403</v>
      </c>
      <c r="P149">
        <v>103</v>
      </c>
      <c r="Q149">
        <v>520</v>
      </c>
      <c r="R149">
        <v>76</v>
      </c>
      <c r="S149">
        <v>10</v>
      </c>
      <c r="U149">
        <v>2</v>
      </c>
      <c r="V149">
        <v>42</v>
      </c>
      <c r="Y149">
        <v>2</v>
      </c>
      <c r="Z149">
        <v>10</v>
      </c>
    </row>
    <row r="150" spans="1:26">
      <c r="A150">
        <v>16502</v>
      </c>
      <c r="B150" t="s">
        <v>342</v>
      </c>
      <c r="C150">
        <v>0</v>
      </c>
      <c r="D150">
        <f t="shared" si="2"/>
        <v>0</v>
      </c>
    </row>
    <row r="151" spans="1:26">
      <c r="A151">
        <v>16503</v>
      </c>
      <c r="B151" t="s">
        <v>343</v>
      </c>
      <c r="C151">
        <v>-1662</v>
      </c>
      <c r="D151">
        <f t="shared" si="2"/>
        <v>-1656</v>
      </c>
      <c r="F151">
        <v>-5</v>
      </c>
      <c r="G151">
        <v>-32</v>
      </c>
      <c r="H151">
        <v>-126</v>
      </c>
      <c r="I151">
        <v>-38</v>
      </c>
      <c r="J151">
        <v>-369</v>
      </c>
      <c r="K151">
        <v>-81</v>
      </c>
      <c r="L151">
        <v>-27</v>
      </c>
      <c r="M151">
        <v>-3</v>
      </c>
      <c r="N151">
        <v>-40</v>
      </c>
      <c r="O151">
        <v>-298</v>
      </c>
      <c r="P151">
        <v>-78</v>
      </c>
      <c r="Q151">
        <v>-452</v>
      </c>
      <c r="R151">
        <v>-66</v>
      </c>
      <c r="S151">
        <v>-7</v>
      </c>
      <c r="U151">
        <v>1</v>
      </c>
      <c r="V151">
        <v>-33</v>
      </c>
      <c r="Y151">
        <v>-2</v>
      </c>
      <c r="Z151">
        <v>-6</v>
      </c>
    </row>
    <row r="152" spans="1:26">
      <c r="A152">
        <v>16504</v>
      </c>
      <c r="B152" t="s">
        <v>344</v>
      </c>
      <c r="C152">
        <v>0</v>
      </c>
      <c r="D152">
        <f t="shared" si="2"/>
        <v>0</v>
      </c>
    </row>
    <row r="153" spans="1:26">
      <c r="A153">
        <v>16600</v>
      </c>
      <c r="B153" t="s">
        <v>345</v>
      </c>
      <c r="C153">
        <v>112</v>
      </c>
      <c r="D153">
        <f t="shared" si="2"/>
        <v>107</v>
      </c>
      <c r="F153">
        <v>5</v>
      </c>
      <c r="H153">
        <v>35</v>
      </c>
      <c r="I153">
        <v>16</v>
      </c>
      <c r="K153">
        <v>5</v>
      </c>
      <c r="L153">
        <v>5</v>
      </c>
      <c r="N153">
        <v>1</v>
      </c>
      <c r="R153">
        <v>3</v>
      </c>
      <c r="S153">
        <v>11</v>
      </c>
      <c r="T153">
        <v>3</v>
      </c>
      <c r="V153">
        <v>23</v>
      </c>
      <c r="Z153">
        <v>5</v>
      </c>
    </row>
    <row r="154" spans="1:26">
      <c r="A154">
        <v>16601</v>
      </c>
      <c r="B154" t="s">
        <v>345</v>
      </c>
      <c r="C154">
        <v>399</v>
      </c>
      <c r="D154">
        <f t="shared" si="2"/>
        <v>380</v>
      </c>
      <c r="F154">
        <v>11</v>
      </c>
      <c r="H154">
        <v>109</v>
      </c>
      <c r="I154">
        <v>64</v>
      </c>
      <c r="K154">
        <v>54</v>
      </c>
      <c r="L154">
        <v>29</v>
      </c>
      <c r="N154">
        <v>7</v>
      </c>
      <c r="R154">
        <v>24</v>
      </c>
      <c r="S154">
        <v>23</v>
      </c>
      <c r="T154">
        <v>3</v>
      </c>
      <c r="U154">
        <v>2</v>
      </c>
      <c r="V154">
        <v>52</v>
      </c>
      <c r="Y154">
        <v>2</v>
      </c>
      <c r="Z154">
        <v>19</v>
      </c>
    </row>
    <row r="155" spans="1:26">
      <c r="A155">
        <v>16602</v>
      </c>
      <c r="B155" t="s">
        <v>346</v>
      </c>
      <c r="C155">
        <v>0</v>
      </c>
      <c r="D155">
        <f t="shared" si="2"/>
        <v>0</v>
      </c>
    </row>
    <row r="156" spans="1:26">
      <c r="A156">
        <v>16603</v>
      </c>
      <c r="B156" t="s">
        <v>347</v>
      </c>
      <c r="C156">
        <v>-285</v>
      </c>
      <c r="D156">
        <f t="shared" si="2"/>
        <v>-272</v>
      </c>
      <c r="F156">
        <v>-6</v>
      </c>
      <c r="H156">
        <v>-74</v>
      </c>
      <c r="I156">
        <v>-48</v>
      </c>
      <c r="K156">
        <v>-49</v>
      </c>
      <c r="L156">
        <v>-24</v>
      </c>
      <c r="N156">
        <v>-6</v>
      </c>
      <c r="R156">
        <v>-21</v>
      </c>
      <c r="S156">
        <v>-13</v>
      </c>
      <c r="T156">
        <v>-1</v>
      </c>
      <c r="U156">
        <v>1</v>
      </c>
      <c r="V156">
        <v>-29</v>
      </c>
      <c r="Y156">
        <v>-2</v>
      </c>
      <c r="Z156">
        <v>-13</v>
      </c>
    </row>
    <row r="157" spans="1:26">
      <c r="A157">
        <v>16604</v>
      </c>
      <c r="B157" t="s">
        <v>348</v>
      </c>
      <c r="C157">
        <v>0</v>
      </c>
      <c r="D157">
        <f t="shared" si="2"/>
        <v>0</v>
      </c>
    </row>
    <row r="158" spans="1:26">
      <c r="A158">
        <v>16700</v>
      </c>
      <c r="B158" t="s">
        <v>349</v>
      </c>
      <c r="C158">
        <v>1177</v>
      </c>
      <c r="D158">
        <f t="shared" si="2"/>
        <v>1151</v>
      </c>
      <c r="F158">
        <v>34</v>
      </c>
      <c r="G158">
        <v>16</v>
      </c>
      <c r="H158">
        <v>134</v>
      </c>
      <c r="I158">
        <v>158</v>
      </c>
      <c r="J158">
        <v>11</v>
      </c>
      <c r="K158">
        <v>88</v>
      </c>
      <c r="L158">
        <v>43</v>
      </c>
      <c r="M158">
        <v>4</v>
      </c>
      <c r="N158">
        <v>20</v>
      </c>
      <c r="O158">
        <v>38</v>
      </c>
      <c r="P158">
        <v>45</v>
      </c>
      <c r="Q158">
        <v>204</v>
      </c>
      <c r="R158">
        <v>99</v>
      </c>
      <c r="S158">
        <v>34</v>
      </c>
      <c r="T158">
        <v>10</v>
      </c>
      <c r="U158">
        <v>4</v>
      </c>
      <c r="V158">
        <v>197</v>
      </c>
      <c r="Y158">
        <v>12</v>
      </c>
      <c r="Z158">
        <v>26</v>
      </c>
    </row>
    <row r="159" spans="1:26">
      <c r="A159">
        <v>16701</v>
      </c>
      <c r="B159" t="s">
        <v>349</v>
      </c>
      <c r="C159">
        <v>1748</v>
      </c>
      <c r="D159">
        <f t="shared" si="2"/>
        <v>1704</v>
      </c>
      <c r="F159">
        <v>59</v>
      </c>
      <c r="G159">
        <v>22</v>
      </c>
      <c r="H159">
        <v>212</v>
      </c>
      <c r="I159">
        <v>242</v>
      </c>
      <c r="J159">
        <v>11</v>
      </c>
      <c r="K159">
        <v>105</v>
      </c>
      <c r="L159">
        <v>72</v>
      </c>
      <c r="M159">
        <v>6</v>
      </c>
      <c r="N159">
        <v>32</v>
      </c>
      <c r="O159">
        <v>50</v>
      </c>
      <c r="P159">
        <v>69</v>
      </c>
      <c r="Q159">
        <v>336</v>
      </c>
      <c r="R159">
        <v>125</v>
      </c>
      <c r="S159">
        <v>60</v>
      </c>
      <c r="T159">
        <v>16</v>
      </c>
      <c r="U159">
        <v>6</v>
      </c>
      <c r="V159">
        <v>266</v>
      </c>
      <c r="Y159">
        <v>15</v>
      </c>
      <c r="Z159">
        <v>44</v>
      </c>
    </row>
    <row r="160" spans="1:26">
      <c r="A160">
        <v>16703</v>
      </c>
      <c r="B160" t="s">
        <v>350</v>
      </c>
      <c r="C160">
        <v>-567</v>
      </c>
      <c r="D160">
        <f t="shared" si="2"/>
        <v>-549</v>
      </c>
      <c r="F160">
        <v>-25</v>
      </c>
      <c r="G160">
        <v>-7</v>
      </c>
      <c r="H160">
        <v>-79</v>
      </c>
      <c r="I160">
        <v>-84</v>
      </c>
      <c r="K160">
        <v>-16</v>
      </c>
      <c r="L160">
        <v>-29</v>
      </c>
      <c r="M160">
        <v>-2</v>
      </c>
      <c r="N160">
        <v>-13</v>
      </c>
      <c r="O160">
        <v>-12</v>
      </c>
      <c r="P160">
        <v>-24</v>
      </c>
      <c r="Q160">
        <v>-132</v>
      </c>
      <c r="R160">
        <v>-25</v>
      </c>
      <c r="S160">
        <v>-25</v>
      </c>
      <c r="T160">
        <v>-6</v>
      </c>
      <c r="U160">
        <v>2</v>
      </c>
      <c r="V160">
        <v>-69</v>
      </c>
      <c r="Y160">
        <v>-3</v>
      </c>
      <c r="Z160">
        <v>-18</v>
      </c>
    </row>
    <row r="161" spans="1:26">
      <c r="A161">
        <v>16704</v>
      </c>
      <c r="B161" t="s">
        <v>351</v>
      </c>
      <c r="C161">
        <v>0</v>
      </c>
      <c r="D161">
        <f t="shared" si="2"/>
        <v>0</v>
      </c>
    </row>
    <row r="162" spans="1:26">
      <c r="A162">
        <v>16800</v>
      </c>
      <c r="B162" t="s">
        <v>352</v>
      </c>
      <c r="C162">
        <v>348</v>
      </c>
      <c r="D162">
        <f t="shared" si="2"/>
        <v>347</v>
      </c>
      <c r="H162">
        <v>175</v>
      </c>
      <c r="I162">
        <v>26</v>
      </c>
      <c r="J162">
        <v>5</v>
      </c>
      <c r="K162">
        <v>54</v>
      </c>
      <c r="M162">
        <v>29</v>
      </c>
      <c r="O162">
        <v>25</v>
      </c>
      <c r="P162">
        <v>1</v>
      </c>
      <c r="R162">
        <v>29</v>
      </c>
      <c r="V162">
        <v>3</v>
      </c>
      <c r="Z162">
        <v>1</v>
      </c>
    </row>
    <row r="163" spans="1:26">
      <c r="A163">
        <v>16806</v>
      </c>
      <c r="B163" t="s">
        <v>353</v>
      </c>
      <c r="C163">
        <v>39</v>
      </c>
      <c r="D163">
        <f t="shared" si="2"/>
        <v>39</v>
      </c>
      <c r="K163">
        <v>39</v>
      </c>
    </row>
    <row r="164" spans="1:26">
      <c r="A164">
        <v>16807</v>
      </c>
      <c r="B164" t="s">
        <v>354</v>
      </c>
      <c r="C164">
        <v>186</v>
      </c>
      <c r="D164">
        <f t="shared" si="2"/>
        <v>186</v>
      </c>
      <c r="H164">
        <v>160</v>
      </c>
      <c r="I164">
        <v>26</v>
      </c>
    </row>
    <row r="165" spans="1:26">
      <c r="A165">
        <v>16808</v>
      </c>
      <c r="B165" t="s">
        <v>355</v>
      </c>
      <c r="C165">
        <v>124</v>
      </c>
      <c r="D165">
        <f t="shared" si="2"/>
        <v>123</v>
      </c>
      <c r="H165">
        <v>15</v>
      </c>
      <c r="J165">
        <v>5</v>
      </c>
      <c r="K165">
        <v>16</v>
      </c>
      <c r="M165">
        <v>29</v>
      </c>
      <c r="O165">
        <v>25</v>
      </c>
      <c r="P165">
        <v>1</v>
      </c>
      <c r="R165">
        <v>29</v>
      </c>
      <c r="V165">
        <v>3</v>
      </c>
      <c r="Z165">
        <v>1</v>
      </c>
    </row>
    <row r="166" spans="1:26">
      <c r="A166">
        <v>17000</v>
      </c>
      <c r="B166" s="128" t="s">
        <v>356</v>
      </c>
      <c r="C166">
        <v>3005</v>
      </c>
      <c r="D166">
        <f t="shared" si="2"/>
        <v>2986</v>
      </c>
      <c r="F166">
        <v>34</v>
      </c>
      <c r="G166">
        <v>89</v>
      </c>
      <c r="H166">
        <v>1047</v>
      </c>
      <c r="I166">
        <v>90</v>
      </c>
      <c r="K166">
        <v>415</v>
      </c>
      <c r="L166">
        <v>392</v>
      </c>
      <c r="M166">
        <v>7</v>
      </c>
      <c r="N166">
        <v>134</v>
      </c>
      <c r="O166">
        <v>247</v>
      </c>
      <c r="P166">
        <v>144</v>
      </c>
      <c r="Q166">
        <v>197</v>
      </c>
      <c r="R166">
        <v>138</v>
      </c>
      <c r="S166">
        <v>30</v>
      </c>
      <c r="T166">
        <v>1</v>
      </c>
      <c r="V166">
        <v>21</v>
      </c>
      <c r="Z166">
        <v>19</v>
      </c>
    </row>
    <row r="167" spans="1:26">
      <c r="A167">
        <v>17100</v>
      </c>
      <c r="B167" t="s">
        <v>357</v>
      </c>
      <c r="C167">
        <v>1167</v>
      </c>
      <c r="D167">
        <f t="shared" si="2"/>
        <v>1148</v>
      </c>
      <c r="F167">
        <v>5</v>
      </c>
      <c r="G167">
        <v>43</v>
      </c>
      <c r="H167">
        <v>125</v>
      </c>
      <c r="I167">
        <v>90</v>
      </c>
      <c r="K167">
        <v>270</v>
      </c>
      <c r="L167">
        <v>373</v>
      </c>
      <c r="M167">
        <v>7</v>
      </c>
      <c r="N167">
        <v>52</v>
      </c>
      <c r="O167">
        <v>31</v>
      </c>
      <c r="P167">
        <v>16</v>
      </c>
      <c r="Q167">
        <v>63</v>
      </c>
      <c r="R167">
        <v>36</v>
      </c>
      <c r="S167">
        <v>30</v>
      </c>
      <c r="T167">
        <v>1</v>
      </c>
      <c r="V167">
        <v>6</v>
      </c>
      <c r="Z167">
        <v>19</v>
      </c>
    </row>
    <row r="168" spans="1:26">
      <c r="A168">
        <v>17300</v>
      </c>
      <c r="B168" t="s">
        <v>358</v>
      </c>
      <c r="C168">
        <v>102</v>
      </c>
      <c r="D168">
        <f t="shared" si="2"/>
        <v>102</v>
      </c>
      <c r="N168">
        <v>82</v>
      </c>
      <c r="P168">
        <v>20</v>
      </c>
    </row>
    <row r="169" spans="1:26">
      <c r="A169">
        <v>17301</v>
      </c>
      <c r="B169" t="s">
        <v>359</v>
      </c>
      <c r="C169">
        <v>0</v>
      </c>
      <c r="D169">
        <f t="shared" si="2"/>
        <v>0</v>
      </c>
    </row>
    <row r="170" spans="1:26">
      <c r="A170">
        <v>17302</v>
      </c>
      <c r="B170" t="s">
        <v>360</v>
      </c>
      <c r="C170">
        <v>0</v>
      </c>
      <c r="D170">
        <f t="shared" si="2"/>
        <v>0</v>
      </c>
    </row>
    <row r="171" spans="1:26">
      <c r="A171">
        <v>17303</v>
      </c>
      <c r="B171" t="s">
        <v>361</v>
      </c>
      <c r="C171">
        <v>0</v>
      </c>
      <c r="D171">
        <f t="shared" si="2"/>
        <v>0</v>
      </c>
    </row>
    <row r="172" spans="1:26">
      <c r="A172">
        <v>17304</v>
      </c>
      <c r="B172" t="s">
        <v>362</v>
      </c>
      <c r="C172">
        <v>0</v>
      </c>
      <c r="D172">
        <f t="shared" si="2"/>
        <v>0</v>
      </c>
    </row>
    <row r="173" spans="1:26">
      <c r="A173">
        <v>17305</v>
      </c>
      <c r="B173" t="s">
        <v>363</v>
      </c>
      <c r="C173">
        <v>0</v>
      </c>
      <c r="D173">
        <f t="shared" si="2"/>
        <v>0</v>
      </c>
    </row>
    <row r="174" spans="1:26">
      <c r="A174">
        <v>17306</v>
      </c>
      <c r="B174" t="s">
        <v>364</v>
      </c>
      <c r="C174">
        <v>242</v>
      </c>
      <c r="D174">
        <f t="shared" si="2"/>
        <v>242</v>
      </c>
      <c r="N174">
        <v>222</v>
      </c>
      <c r="P174">
        <v>20</v>
      </c>
    </row>
    <row r="175" spans="1:26">
      <c r="A175">
        <v>17307</v>
      </c>
      <c r="B175" t="s">
        <v>365</v>
      </c>
      <c r="C175">
        <v>-140</v>
      </c>
      <c r="D175">
        <f t="shared" si="2"/>
        <v>-140</v>
      </c>
      <c r="N175">
        <v>-140</v>
      </c>
    </row>
    <row r="176" spans="1:26">
      <c r="A176">
        <v>17800</v>
      </c>
      <c r="B176" s="128" t="s">
        <v>366</v>
      </c>
      <c r="C176">
        <v>2129</v>
      </c>
      <c r="D176">
        <f t="shared" si="2"/>
        <v>2127</v>
      </c>
      <c r="F176">
        <v>29</v>
      </c>
      <c r="G176">
        <v>46</v>
      </c>
      <c r="H176">
        <v>922</v>
      </c>
      <c r="I176">
        <v>79</v>
      </c>
      <c r="J176">
        <v>93</v>
      </c>
      <c r="K176">
        <v>145</v>
      </c>
      <c r="L176">
        <v>19</v>
      </c>
      <c r="M176">
        <v>49</v>
      </c>
      <c r="O176">
        <v>216</v>
      </c>
      <c r="P176">
        <v>107</v>
      </c>
      <c r="Q176">
        <v>134</v>
      </c>
      <c r="R176">
        <v>102</v>
      </c>
      <c r="S176">
        <v>129</v>
      </c>
      <c r="T176">
        <v>12</v>
      </c>
      <c r="U176">
        <v>5</v>
      </c>
      <c r="V176">
        <v>14</v>
      </c>
      <c r="Y176">
        <v>26</v>
      </c>
      <c r="Z176">
        <v>2</v>
      </c>
    </row>
    <row r="177" spans="1:26">
      <c r="A177">
        <v>17810</v>
      </c>
      <c r="B177" t="s">
        <v>366</v>
      </c>
      <c r="C177">
        <v>3339</v>
      </c>
      <c r="D177">
        <f t="shared" si="2"/>
        <v>3337</v>
      </c>
      <c r="F177">
        <v>29</v>
      </c>
      <c r="G177">
        <v>46</v>
      </c>
      <c r="H177">
        <v>922</v>
      </c>
      <c r="I177">
        <v>79</v>
      </c>
      <c r="J177">
        <v>93</v>
      </c>
      <c r="K177">
        <v>145</v>
      </c>
      <c r="L177">
        <v>19</v>
      </c>
      <c r="M177">
        <v>49</v>
      </c>
      <c r="N177">
        <v>1156</v>
      </c>
      <c r="O177">
        <v>216</v>
      </c>
      <c r="P177">
        <v>107</v>
      </c>
      <c r="Q177">
        <v>134</v>
      </c>
      <c r="R177">
        <v>132</v>
      </c>
      <c r="S177">
        <v>157</v>
      </c>
      <c r="U177">
        <v>5</v>
      </c>
      <c r="V177">
        <v>22</v>
      </c>
      <c r="Y177">
        <v>26</v>
      </c>
      <c r="Z177">
        <v>2</v>
      </c>
    </row>
    <row r="178" spans="1:26">
      <c r="A178">
        <v>17820</v>
      </c>
      <c r="B178" t="s">
        <v>367</v>
      </c>
      <c r="C178">
        <v>-1222</v>
      </c>
      <c r="D178">
        <f t="shared" si="2"/>
        <v>-1222</v>
      </c>
      <c r="N178">
        <v>-1156</v>
      </c>
      <c r="R178">
        <v>-31</v>
      </c>
      <c r="S178">
        <v>-28</v>
      </c>
      <c r="V178">
        <v>-7</v>
      </c>
    </row>
    <row r="179" spans="1:26">
      <c r="A179">
        <v>18000</v>
      </c>
      <c r="B179" s="128" t="s">
        <v>368</v>
      </c>
      <c r="C179">
        <v>8563</v>
      </c>
      <c r="D179">
        <f t="shared" si="2"/>
        <v>8416</v>
      </c>
      <c r="F179">
        <v>708</v>
      </c>
      <c r="G179">
        <v>635</v>
      </c>
      <c r="H179">
        <v>1419</v>
      </c>
      <c r="I179">
        <v>519</v>
      </c>
      <c r="J179">
        <v>681</v>
      </c>
      <c r="K179">
        <v>444</v>
      </c>
      <c r="L179">
        <v>395</v>
      </c>
      <c r="M179">
        <v>98</v>
      </c>
      <c r="N179">
        <v>224</v>
      </c>
      <c r="O179">
        <v>976</v>
      </c>
      <c r="P179">
        <v>409</v>
      </c>
      <c r="Q179">
        <v>723</v>
      </c>
      <c r="R179">
        <v>647</v>
      </c>
      <c r="S179">
        <v>338</v>
      </c>
      <c r="T179">
        <v>35</v>
      </c>
      <c r="U179">
        <v>27</v>
      </c>
      <c r="V179">
        <v>35</v>
      </c>
      <c r="W179">
        <v>34</v>
      </c>
      <c r="X179">
        <v>28</v>
      </c>
      <c r="Y179">
        <v>41</v>
      </c>
      <c r="Z179">
        <v>147</v>
      </c>
    </row>
    <row r="180" spans="1:26">
      <c r="A180">
        <v>18100</v>
      </c>
      <c r="B180" t="s">
        <v>369</v>
      </c>
      <c r="C180">
        <v>651</v>
      </c>
      <c r="D180">
        <f t="shared" si="2"/>
        <v>606</v>
      </c>
      <c r="F180">
        <v>8</v>
      </c>
      <c r="G180">
        <v>1</v>
      </c>
      <c r="H180">
        <v>158</v>
      </c>
      <c r="I180">
        <v>73</v>
      </c>
      <c r="J180">
        <v>25</v>
      </c>
      <c r="K180">
        <v>29</v>
      </c>
      <c r="L180">
        <v>9</v>
      </c>
      <c r="M180">
        <v>6</v>
      </c>
      <c r="N180">
        <v>2</v>
      </c>
      <c r="O180">
        <v>163</v>
      </c>
      <c r="P180">
        <v>17</v>
      </c>
      <c r="Q180">
        <v>99</v>
      </c>
      <c r="R180">
        <v>7</v>
      </c>
      <c r="S180">
        <v>8</v>
      </c>
      <c r="Y180">
        <v>1</v>
      </c>
      <c r="Z180">
        <v>45</v>
      </c>
    </row>
    <row r="181" spans="1:26">
      <c r="A181">
        <v>18110</v>
      </c>
      <c r="B181" t="s">
        <v>370</v>
      </c>
      <c r="C181">
        <v>383</v>
      </c>
      <c r="D181">
        <f t="shared" si="2"/>
        <v>338</v>
      </c>
      <c r="F181">
        <v>7</v>
      </c>
      <c r="G181">
        <v>1</v>
      </c>
      <c r="H181">
        <v>156</v>
      </c>
      <c r="I181">
        <v>73</v>
      </c>
      <c r="J181">
        <v>19</v>
      </c>
      <c r="K181">
        <v>17</v>
      </c>
      <c r="L181">
        <v>9</v>
      </c>
      <c r="M181">
        <v>6</v>
      </c>
      <c r="N181">
        <v>2</v>
      </c>
      <c r="O181">
        <v>20</v>
      </c>
      <c r="P181">
        <v>17</v>
      </c>
      <c r="Q181">
        <v>1</v>
      </c>
      <c r="R181">
        <v>7</v>
      </c>
      <c r="S181">
        <v>2</v>
      </c>
      <c r="Y181">
        <v>1</v>
      </c>
      <c r="Z181">
        <v>45</v>
      </c>
    </row>
    <row r="182" spans="1:26">
      <c r="A182">
        <v>18120</v>
      </c>
      <c r="B182" t="s">
        <v>371</v>
      </c>
      <c r="C182">
        <v>0</v>
      </c>
      <c r="D182">
        <f t="shared" si="2"/>
        <v>0</v>
      </c>
    </row>
    <row r="183" spans="1:26">
      <c r="A183">
        <v>18140</v>
      </c>
      <c r="B183" t="s">
        <v>372</v>
      </c>
      <c r="C183">
        <v>2</v>
      </c>
      <c r="D183">
        <f t="shared" si="2"/>
        <v>2</v>
      </c>
      <c r="H183">
        <v>2</v>
      </c>
    </row>
    <row r="184" spans="1:26">
      <c r="A184">
        <v>18150</v>
      </c>
      <c r="B184" t="s">
        <v>373</v>
      </c>
      <c r="C184">
        <v>0</v>
      </c>
      <c r="D184">
        <f t="shared" si="2"/>
        <v>0</v>
      </c>
    </row>
    <row r="185" spans="1:26">
      <c r="A185">
        <v>18160</v>
      </c>
      <c r="B185" t="s">
        <v>374</v>
      </c>
      <c r="C185">
        <v>0</v>
      </c>
      <c r="D185">
        <f t="shared" si="2"/>
        <v>0</v>
      </c>
    </row>
    <row r="186" spans="1:26">
      <c r="A186">
        <v>18190</v>
      </c>
      <c r="B186" t="s">
        <v>375</v>
      </c>
      <c r="C186">
        <v>268</v>
      </c>
      <c r="D186">
        <f t="shared" si="2"/>
        <v>268</v>
      </c>
      <c r="J186">
        <v>6</v>
      </c>
      <c r="K186">
        <v>13</v>
      </c>
      <c r="O186">
        <v>143</v>
      </c>
      <c r="Q186">
        <v>99</v>
      </c>
      <c r="S186">
        <v>7</v>
      </c>
    </row>
    <row r="187" spans="1:26">
      <c r="A187">
        <v>18200</v>
      </c>
      <c r="B187" t="s">
        <v>376</v>
      </c>
      <c r="C187">
        <v>0</v>
      </c>
      <c r="D187">
        <f t="shared" si="2"/>
        <v>0</v>
      </c>
    </row>
    <row r="188" spans="1:26">
      <c r="A188">
        <v>18300</v>
      </c>
      <c r="B188" t="s">
        <v>377</v>
      </c>
      <c r="C188">
        <v>6541</v>
      </c>
      <c r="D188">
        <f t="shared" si="2"/>
        <v>6454</v>
      </c>
      <c r="F188">
        <v>665</v>
      </c>
      <c r="G188">
        <v>612</v>
      </c>
      <c r="H188">
        <v>639</v>
      </c>
      <c r="I188">
        <v>387</v>
      </c>
      <c r="J188">
        <v>629</v>
      </c>
      <c r="K188">
        <v>206</v>
      </c>
      <c r="L188">
        <v>374</v>
      </c>
      <c r="M188">
        <v>45</v>
      </c>
      <c r="N188">
        <v>103</v>
      </c>
      <c r="O188">
        <v>702</v>
      </c>
      <c r="P188">
        <v>380</v>
      </c>
      <c r="Q188">
        <v>591</v>
      </c>
      <c r="R188">
        <v>620</v>
      </c>
      <c r="S188">
        <v>327</v>
      </c>
      <c r="T188">
        <v>35</v>
      </c>
      <c r="U188">
        <v>27</v>
      </c>
      <c r="V188">
        <v>29</v>
      </c>
      <c r="W188">
        <v>14</v>
      </c>
      <c r="X188">
        <v>28</v>
      </c>
      <c r="Y188">
        <v>41</v>
      </c>
      <c r="Z188">
        <v>87</v>
      </c>
    </row>
    <row r="189" spans="1:26">
      <c r="A189">
        <v>18310</v>
      </c>
      <c r="B189" t="s">
        <v>377</v>
      </c>
      <c r="C189">
        <v>6071</v>
      </c>
      <c r="D189">
        <f t="shared" si="2"/>
        <v>6059</v>
      </c>
      <c r="F189">
        <v>665</v>
      </c>
      <c r="G189">
        <v>156</v>
      </c>
      <c r="H189">
        <v>639</v>
      </c>
      <c r="I189">
        <v>387</v>
      </c>
      <c r="J189">
        <v>68</v>
      </c>
      <c r="K189">
        <v>742</v>
      </c>
      <c r="L189">
        <v>74</v>
      </c>
      <c r="M189">
        <v>497</v>
      </c>
      <c r="N189">
        <v>639</v>
      </c>
      <c r="O189">
        <v>702</v>
      </c>
      <c r="P189">
        <v>380</v>
      </c>
      <c r="Q189">
        <v>591</v>
      </c>
      <c r="R189">
        <v>111</v>
      </c>
      <c r="S189">
        <v>327</v>
      </c>
      <c r="U189">
        <v>27</v>
      </c>
      <c r="V189">
        <v>37</v>
      </c>
      <c r="W189">
        <v>16</v>
      </c>
      <c r="Y189">
        <v>1</v>
      </c>
      <c r="Z189">
        <v>12</v>
      </c>
    </row>
    <row r="190" spans="1:26">
      <c r="A190">
        <v>18320</v>
      </c>
      <c r="B190" t="s">
        <v>378</v>
      </c>
      <c r="C190">
        <v>470</v>
      </c>
      <c r="D190">
        <f t="shared" si="2"/>
        <v>395</v>
      </c>
      <c r="G190">
        <v>456</v>
      </c>
      <c r="J190">
        <v>561</v>
      </c>
      <c r="K190">
        <v>-535</v>
      </c>
      <c r="L190">
        <v>300</v>
      </c>
      <c r="M190">
        <v>-452</v>
      </c>
      <c r="N190">
        <v>-536</v>
      </c>
      <c r="R190">
        <v>508</v>
      </c>
      <c r="T190">
        <v>35</v>
      </c>
      <c r="V190">
        <v>-8</v>
      </c>
      <c r="W190">
        <v>-2</v>
      </c>
      <c r="X190">
        <v>28</v>
      </c>
      <c r="Y190">
        <v>40</v>
      </c>
      <c r="Z190">
        <v>75</v>
      </c>
    </row>
    <row r="191" spans="1:26">
      <c r="A191">
        <v>18330</v>
      </c>
      <c r="B191" t="s">
        <v>379</v>
      </c>
      <c r="C191">
        <v>0</v>
      </c>
      <c r="D191">
        <f t="shared" si="2"/>
        <v>0</v>
      </c>
    </row>
    <row r="192" spans="1:26">
      <c r="A192">
        <v>18331</v>
      </c>
      <c r="B192" t="s">
        <v>380</v>
      </c>
      <c r="C192">
        <v>22</v>
      </c>
      <c r="D192">
        <f t="shared" si="2"/>
        <v>22</v>
      </c>
      <c r="K192">
        <v>22</v>
      </c>
    </row>
    <row r="193" spans="1:26">
      <c r="A193">
        <v>18332</v>
      </c>
      <c r="B193" t="s">
        <v>381</v>
      </c>
      <c r="C193">
        <v>-22</v>
      </c>
      <c r="D193">
        <f t="shared" si="2"/>
        <v>-22</v>
      </c>
      <c r="K193">
        <v>-22</v>
      </c>
    </row>
    <row r="194" spans="1:26">
      <c r="A194">
        <v>18400</v>
      </c>
      <c r="B194" t="s">
        <v>382</v>
      </c>
      <c r="C194">
        <v>27</v>
      </c>
      <c r="D194">
        <f t="shared" si="2"/>
        <v>27</v>
      </c>
      <c r="H194">
        <v>13</v>
      </c>
      <c r="N194">
        <v>1</v>
      </c>
      <c r="Q194">
        <v>13</v>
      </c>
    </row>
    <row r="195" spans="1:26">
      <c r="A195">
        <v>18410</v>
      </c>
      <c r="B195" t="s">
        <v>382</v>
      </c>
      <c r="C195">
        <v>27</v>
      </c>
      <c r="D195">
        <f t="shared" si="2"/>
        <v>27</v>
      </c>
      <c r="H195">
        <v>13</v>
      </c>
      <c r="N195">
        <v>1</v>
      </c>
      <c r="Q195">
        <v>13</v>
      </c>
    </row>
    <row r="196" spans="1:26">
      <c r="A196">
        <v>18420</v>
      </c>
      <c r="B196" t="s">
        <v>383</v>
      </c>
      <c r="C196">
        <v>0</v>
      </c>
      <c r="D196">
        <f t="shared" ref="D196:D259" si="3">SUM(F196:Y196)</f>
        <v>0</v>
      </c>
    </row>
    <row r="197" spans="1:26">
      <c r="A197">
        <v>18421</v>
      </c>
      <c r="B197" t="s">
        <v>384</v>
      </c>
      <c r="C197">
        <v>0</v>
      </c>
      <c r="D197">
        <f t="shared" si="3"/>
        <v>0</v>
      </c>
    </row>
    <row r="198" spans="1:26">
      <c r="A198">
        <v>18422</v>
      </c>
      <c r="B198" t="s">
        <v>385</v>
      </c>
      <c r="C198">
        <v>0</v>
      </c>
      <c r="D198">
        <f t="shared" si="3"/>
        <v>0</v>
      </c>
    </row>
    <row r="199" spans="1:26">
      <c r="A199">
        <v>18500</v>
      </c>
      <c r="B199" t="s">
        <v>386</v>
      </c>
      <c r="C199">
        <v>0</v>
      </c>
      <c r="D199">
        <f t="shared" si="3"/>
        <v>0</v>
      </c>
    </row>
    <row r="200" spans="1:26">
      <c r="A200">
        <v>18511</v>
      </c>
      <c r="B200" t="s">
        <v>387</v>
      </c>
      <c r="C200">
        <v>0</v>
      </c>
      <c r="D200">
        <f t="shared" si="3"/>
        <v>0</v>
      </c>
    </row>
    <row r="201" spans="1:26">
      <c r="A201">
        <v>18512</v>
      </c>
      <c r="B201" t="s">
        <v>388</v>
      </c>
      <c r="C201">
        <v>0</v>
      </c>
      <c r="D201">
        <f t="shared" si="3"/>
        <v>0</v>
      </c>
    </row>
    <row r="202" spans="1:26">
      <c r="A202">
        <v>18590</v>
      </c>
      <c r="B202" t="s">
        <v>389</v>
      </c>
      <c r="C202">
        <v>0</v>
      </c>
      <c r="D202">
        <f t="shared" si="3"/>
        <v>0</v>
      </c>
    </row>
    <row r="203" spans="1:26">
      <c r="A203">
        <v>18700</v>
      </c>
      <c r="B203" t="s">
        <v>390</v>
      </c>
      <c r="C203">
        <v>1285</v>
      </c>
      <c r="D203">
        <f t="shared" si="3"/>
        <v>1270</v>
      </c>
      <c r="F203">
        <v>36</v>
      </c>
      <c r="G203">
        <v>21</v>
      </c>
      <c r="H203">
        <v>610</v>
      </c>
      <c r="I203">
        <v>3</v>
      </c>
      <c r="J203">
        <v>27</v>
      </c>
      <c r="K203">
        <v>208</v>
      </c>
      <c r="L203">
        <v>12</v>
      </c>
      <c r="M203">
        <v>46</v>
      </c>
      <c r="N203">
        <v>118</v>
      </c>
      <c r="O203">
        <v>110</v>
      </c>
      <c r="P203">
        <v>11</v>
      </c>
      <c r="Q203">
        <v>20</v>
      </c>
      <c r="R203">
        <v>20</v>
      </c>
      <c r="S203">
        <v>2</v>
      </c>
      <c r="V203">
        <v>5</v>
      </c>
      <c r="W203">
        <v>21</v>
      </c>
      <c r="Z203">
        <v>15</v>
      </c>
    </row>
    <row r="204" spans="1:26">
      <c r="A204">
        <v>18710</v>
      </c>
      <c r="B204" t="s">
        <v>391</v>
      </c>
      <c r="C204">
        <v>0</v>
      </c>
      <c r="D204">
        <f t="shared" si="3"/>
        <v>0</v>
      </c>
    </row>
    <row r="205" spans="1:26">
      <c r="A205">
        <v>18720</v>
      </c>
      <c r="B205" t="s">
        <v>392</v>
      </c>
      <c r="C205">
        <v>0</v>
      </c>
      <c r="D205">
        <f t="shared" si="3"/>
        <v>0</v>
      </c>
    </row>
    <row r="206" spans="1:26">
      <c r="A206">
        <v>18730</v>
      </c>
      <c r="B206" t="s">
        <v>393</v>
      </c>
      <c r="C206">
        <v>0</v>
      </c>
      <c r="D206">
        <f t="shared" si="3"/>
        <v>0</v>
      </c>
    </row>
    <row r="207" spans="1:26">
      <c r="A207">
        <v>18731</v>
      </c>
      <c r="B207" t="s">
        <v>394</v>
      </c>
      <c r="C207">
        <v>0</v>
      </c>
      <c r="D207">
        <f t="shared" si="3"/>
        <v>0</v>
      </c>
    </row>
    <row r="208" spans="1:26">
      <c r="A208">
        <v>18732</v>
      </c>
      <c r="B208" t="s">
        <v>395</v>
      </c>
      <c r="C208">
        <v>0</v>
      </c>
      <c r="D208">
        <f t="shared" si="3"/>
        <v>0</v>
      </c>
    </row>
    <row r="209" spans="1:26">
      <c r="A209">
        <v>18740</v>
      </c>
      <c r="B209" t="s">
        <v>396</v>
      </c>
      <c r="C209">
        <v>202</v>
      </c>
      <c r="D209">
        <f t="shared" si="3"/>
        <v>202</v>
      </c>
      <c r="K209">
        <v>160</v>
      </c>
      <c r="O209">
        <v>42</v>
      </c>
    </row>
    <row r="210" spans="1:26">
      <c r="A210">
        <v>18750</v>
      </c>
      <c r="B210" t="s">
        <v>397</v>
      </c>
      <c r="C210">
        <v>0</v>
      </c>
      <c r="D210">
        <f t="shared" si="3"/>
        <v>0</v>
      </c>
    </row>
    <row r="211" spans="1:26">
      <c r="A211">
        <v>18760</v>
      </c>
      <c r="B211" t="s">
        <v>398</v>
      </c>
      <c r="C211">
        <v>892</v>
      </c>
      <c r="D211">
        <f t="shared" si="3"/>
        <v>892</v>
      </c>
      <c r="F211">
        <v>27</v>
      </c>
      <c r="G211">
        <v>19</v>
      </c>
      <c r="H211">
        <v>610</v>
      </c>
      <c r="I211">
        <v>3</v>
      </c>
      <c r="J211">
        <v>27</v>
      </c>
      <c r="K211">
        <v>12</v>
      </c>
      <c r="L211">
        <v>1</v>
      </c>
      <c r="M211">
        <v>15</v>
      </c>
      <c r="N211">
        <v>118</v>
      </c>
      <c r="O211">
        <v>27</v>
      </c>
      <c r="P211">
        <v>11</v>
      </c>
      <c r="R211">
        <v>20</v>
      </c>
      <c r="S211">
        <v>2</v>
      </c>
    </row>
    <row r="212" spans="1:26">
      <c r="A212">
        <v>18790</v>
      </c>
      <c r="B212" t="s">
        <v>399</v>
      </c>
      <c r="C212">
        <v>225</v>
      </c>
      <c r="D212">
        <f t="shared" si="3"/>
        <v>210</v>
      </c>
      <c r="F212">
        <v>9</v>
      </c>
      <c r="G212">
        <v>2</v>
      </c>
      <c r="I212">
        <v>56</v>
      </c>
      <c r="K212">
        <v>35</v>
      </c>
      <c r="L212">
        <v>11</v>
      </c>
      <c r="M212">
        <v>32</v>
      </c>
      <c r="O212">
        <v>40</v>
      </c>
      <c r="Q212">
        <v>20</v>
      </c>
      <c r="V212">
        <v>5</v>
      </c>
      <c r="Z212">
        <v>15</v>
      </c>
    </row>
    <row r="213" spans="1:26">
      <c r="A213">
        <v>18791</v>
      </c>
      <c r="B213" t="s">
        <v>390</v>
      </c>
      <c r="C213">
        <v>267</v>
      </c>
      <c r="D213">
        <f t="shared" si="3"/>
        <v>252</v>
      </c>
      <c r="F213">
        <v>10</v>
      </c>
      <c r="G213">
        <v>2</v>
      </c>
      <c r="I213">
        <v>56</v>
      </c>
      <c r="K213">
        <v>55</v>
      </c>
      <c r="L213">
        <v>11</v>
      </c>
      <c r="M213">
        <v>32</v>
      </c>
      <c r="O213">
        <v>40</v>
      </c>
      <c r="Q213">
        <v>20</v>
      </c>
      <c r="V213">
        <v>5</v>
      </c>
      <c r="W213">
        <v>21</v>
      </c>
      <c r="Z213">
        <v>15</v>
      </c>
    </row>
    <row r="214" spans="1:26">
      <c r="A214">
        <v>18792</v>
      </c>
      <c r="B214" t="s">
        <v>400</v>
      </c>
      <c r="C214">
        <v>-20</v>
      </c>
      <c r="D214">
        <f t="shared" si="3"/>
        <v>-20</v>
      </c>
      <c r="F214">
        <v>-1</v>
      </c>
      <c r="K214">
        <v>-19</v>
      </c>
    </row>
    <row r="215" spans="1:26">
      <c r="A215">
        <v>18900</v>
      </c>
      <c r="B215" t="s">
        <v>401</v>
      </c>
      <c r="C215">
        <v>0</v>
      </c>
      <c r="D215">
        <f t="shared" si="3"/>
        <v>0</v>
      </c>
    </row>
    <row r="216" spans="1:26">
      <c r="A216">
        <v>20000</v>
      </c>
      <c r="B216" t="s">
        <v>402</v>
      </c>
      <c r="C216">
        <v>0</v>
      </c>
      <c r="D216">
        <f t="shared" si="3"/>
        <v>0</v>
      </c>
    </row>
    <row r="217" spans="1:26">
      <c r="A217">
        <v>21000</v>
      </c>
      <c r="B217" s="128" t="s">
        <v>147</v>
      </c>
      <c r="C217">
        <v>29670</v>
      </c>
      <c r="D217">
        <f t="shared" si="3"/>
        <v>29458</v>
      </c>
      <c r="F217">
        <v>1052</v>
      </c>
      <c r="G217">
        <v>1214</v>
      </c>
      <c r="H217">
        <v>9754</v>
      </c>
      <c r="I217">
        <v>1190</v>
      </c>
      <c r="J217">
        <v>1080</v>
      </c>
      <c r="K217">
        <v>2350</v>
      </c>
      <c r="L217">
        <v>793</v>
      </c>
      <c r="M217">
        <v>715</v>
      </c>
      <c r="N217">
        <v>1314</v>
      </c>
      <c r="O217">
        <v>3010</v>
      </c>
      <c r="P217">
        <v>1000</v>
      </c>
      <c r="Q217">
        <v>3230</v>
      </c>
      <c r="R217">
        <v>1407</v>
      </c>
      <c r="S217">
        <v>216</v>
      </c>
      <c r="T217">
        <v>63</v>
      </c>
      <c r="U217">
        <v>120</v>
      </c>
      <c r="V217">
        <v>930</v>
      </c>
      <c r="W217">
        <v>1</v>
      </c>
      <c r="X217">
        <v>1</v>
      </c>
      <c r="Y217">
        <v>18</v>
      </c>
      <c r="Z217">
        <v>212</v>
      </c>
    </row>
    <row r="218" spans="1:26">
      <c r="A218">
        <v>21100</v>
      </c>
      <c r="B218" t="s">
        <v>403</v>
      </c>
      <c r="C218">
        <v>112</v>
      </c>
      <c r="D218">
        <f t="shared" si="3"/>
        <v>112</v>
      </c>
      <c r="F218">
        <v>5</v>
      </c>
      <c r="I218">
        <v>2</v>
      </c>
      <c r="J218">
        <v>50</v>
      </c>
      <c r="M218">
        <v>12</v>
      </c>
      <c r="N218">
        <v>12</v>
      </c>
      <c r="O218">
        <v>22</v>
      </c>
      <c r="P218">
        <v>2</v>
      </c>
      <c r="S218">
        <v>7</v>
      </c>
    </row>
    <row r="219" spans="1:26">
      <c r="A219">
        <v>21110</v>
      </c>
      <c r="B219" t="s">
        <v>403</v>
      </c>
      <c r="C219">
        <v>88</v>
      </c>
      <c r="D219">
        <f t="shared" si="3"/>
        <v>88</v>
      </c>
      <c r="F219">
        <v>5</v>
      </c>
      <c r="I219">
        <v>2</v>
      </c>
      <c r="J219">
        <v>50</v>
      </c>
      <c r="M219">
        <v>12</v>
      </c>
      <c r="N219">
        <v>12</v>
      </c>
      <c r="S219">
        <v>7</v>
      </c>
    </row>
    <row r="220" spans="1:26">
      <c r="A220">
        <v>21120</v>
      </c>
      <c r="B220" t="s">
        <v>404</v>
      </c>
      <c r="C220">
        <v>0</v>
      </c>
      <c r="D220">
        <f t="shared" si="3"/>
        <v>0</v>
      </c>
    </row>
    <row r="221" spans="1:26">
      <c r="A221">
        <v>21200</v>
      </c>
      <c r="B221" t="s">
        <v>405</v>
      </c>
      <c r="C221">
        <v>244</v>
      </c>
      <c r="D221">
        <f t="shared" si="3"/>
        <v>244</v>
      </c>
      <c r="F221">
        <v>4</v>
      </c>
      <c r="H221">
        <v>92</v>
      </c>
      <c r="I221">
        <v>13</v>
      </c>
      <c r="K221">
        <v>82</v>
      </c>
      <c r="N221">
        <v>30</v>
      </c>
      <c r="O221">
        <v>18</v>
      </c>
      <c r="R221">
        <v>2</v>
      </c>
      <c r="V221">
        <v>3</v>
      </c>
    </row>
    <row r="222" spans="1:26">
      <c r="A222">
        <v>21300</v>
      </c>
      <c r="B222" t="s">
        <v>406</v>
      </c>
      <c r="C222">
        <v>40</v>
      </c>
      <c r="D222">
        <f t="shared" si="3"/>
        <v>40</v>
      </c>
      <c r="K222">
        <v>28</v>
      </c>
      <c r="V222">
        <v>12</v>
      </c>
    </row>
    <row r="223" spans="1:26">
      <c r="A223">
        <v>21400</v>
      </c>
      <c r="B223" t="s">
        <v>407</v>
      </c>
      <c r="C223">
        <v>2868</v>
      </c>
      <c r="D223">
        <f t="shared" si="3"/>
        <v>2849</v>
      </c>
      <c r="F223">
        <v>123</v>
      </c>
      <c r="G223">
        <v>112</v>
      </c>
      <c r="H223">
        <v>729</v>
      </c>
      <c r="I223">
        <v>165</v>
      </c>
      <c r="J223">
        <v>172</v>
      </c>
      <c r="K223">
        <v>294</v>
      </c>
      <c r="L223">
        <v>84</v>
      </c>
      <c r="M223">
        <v>81</v>
      </c>
      <c r="N223">
        <v>181</v>
      </c>
      <c r="O223">
        <v>253</v>
      </c>
      <c r="P223">
        <v>133</v>
      </c>
      <c r="Q223">
        <v>135</v>
      </c>
      <c r="R223">
        <v>146</v>
      </c>
      <c r="S223">
        <v>41</v>
      </c>
      <c r="T223">
        <v>8</v>
      </c>
      <c r="U223">
        <v>8</v>
      </c>
      <c r="V223">
        <v>179</v>
      </c>
      <c r="Y223">
        <v>5</v>
      </c>
      <c r="Z223">
        <v>19</v>
      </c>
    </row>
    <row r="224" spans="1:26">
      <c r="A224">
        <v>21500</v>
      </c>
      <c r="B224" t="s">
        <v>408</v>
      </c>
      <c r="C224">
        <v>14590</v>
      </c>
      <c r="D224">
        <f t="shared" si="3"/>
        <v>14462</v>
      </c>
      <c r="F224">
        <v>385</v>
      </c>
      <c r="G224">
        <v>793</v>
      </c>
      <c r="H224">
        <v>4912</v>
      </c>
      <c r="I224">
        <v>478</v>
      </c>
      <c r="J224">
        <v>551</v>
      </c>
      <c r="K224">
        <v>1388</v>
      </c>
      <c r="L224">
        <v>343</v>
      </c>
      <c r="M224">
        <v>436</v>
      </c>
      <c r="N224">
        <v>702</v>
      </c>
      <c r="O224">
        <v>1275</v>
      </c>
      <c r="P224">
        <v>478</v>
      </c>
      <c r="Q224">
        <v>1695</v>
      </c>
      <c r="R224">
        <v>506</v>
      </c>
      <c r="S224">
        <v>59</v>
      </c>
      <c r="T224">
        <v>20</v>
      </c>
      <c r="U224">
        <v>100</v>
      </c>
      <c r="V224">
        <v>337</v>
      </c>
      <c r="Y224">
        <v>4</v>
      </c>
      <c r="Z224">
        <v>128</v>
      </c>
    </row>
    <row r="225" spans="1:26">
      <c r="A225">
        <v>21600</v>
      </c>
      <c r="B225" t="s">
        <v>409</v>
      </c>
      <c r="C225">
        <v>9961</v>
      </c>
      <c r="D225">
        <f t="shared" si="3"/>
        <v>9897</v>
      </c>
      <c r="F225">
        <v>467</v>
      </c>
      <c r="G225">
        <v>275</v>
      </c>
      <c r="H225">
        <v>3285</v>
      </c>
      <c r="I225">
        <v>532</v>
      </c>
      <c r="J225">
        <v>273</v>
      </c>
      <c r="K225">
        <v>528</v>
      </c>
      <c r="L225">
        <v>365</v>
      </c>
      <c r="M225">
        <v>185</v>
      </c>
      <c r="N225">
        <v>386</v>
      </c>
      <c r="O225">
        <v>1131</v>
      </c>
      <c r="P225">
        <v>321</v>
      </c>
      <c r="Q225">
        <v>1027</v>
      </c>
      <c r="R225">
        <v>565</v>
      </c>
      <c r="S225">
        <v>109</v>
      </c>
      <c r="T225">
        <v>35</v>
      </c>
      <c r="U225">
        <v>13</v>
      </c>
      <c r="V225">
        <v>389</v>
      </c>
      <c r="W225">
        <v>1</v>
      </c>
      <c r="X225">
        <v>1</v>
      </c>
      <c r="Y225">
        <v>9</v>
      </c>
      <c r="Z225">
        <v>64</v>
      </c>
    </row>
    <row r="226" spans="1:26">
      <c r="A226">
        <v>21601</v>
      </c>
      <c r="B226" t="s">
        <v>410</v>
      </c>
      <c r="C226">
        <v>7081</v>
      </c>
      <c r="D226">
        <f t="shared" si="3"/>
        <v>7036</v>
      </c>
      <c r="F226">
        <v>415</v>
      </c>
      <c r="G226">
        <v>200</v>
      </c>
      <c r="H226">
        <v>2565</v>
      </c>
      <c r="I226">
        <v>366</v>
      </c>
      <c r="J226">
        <v>234</v>
      </c>
      <c r="K226">
        <v>401</v>
      </c>
      <c r="L226">
        <v>283</v>
      </c>
      <c r="M226">
        <v>141</v>
      </c>
      <c r="N226">
        <v>294</v>
      </c>
      <c r="P226">
        <v>252</v>
      </c>
      <c r="Q226">
        <v>885</v>
      </c>
      <c r="R226">
        <v>509</v>
      </c>
      <c r="S226">
        <v>101</v>
      </c>
      <c r="U226">
        <v>11</v>
      </c>
      <c r="V226">
        <v>369</v>
      </c>
      <c r="W226">
        <v>1</v>
      </c>
      <c r="X226">
        <v>1</v>
      </c>
      <c r="Y226">
        <v>8</v>
      </c>
      <c r="Z226">
        <v>45</v>
      </c>
    </row>
    <row r="227" spans="1:26">
      <c r="A227">
        <v>21602</v>
      </c>
      <c r="B227" t="s">
        <v>411</v>
      </c>
      <c r="C227">
        <v>0</v>
      </c>
      <c r="D227">
        <f t="shared" si="3"/>
        <v>0</v>
      </c>
    </row>
    <row r="228" spans="1:26">
      <c r="A228">
        <v>21603</v>
      </c>
      <c r="B228" t="s">
        <v>412</v>
      </c>
      <c r="C228">
        <v>171</v>
      </c>
      <c r="D228">
        <f t="shared" si="3"/>
        <v>167</v>
      </c>
      <c r="F228">
        <v>30</v>
      </c>
      <c r="G228">
        <v>2</v>
      </c>
      <c r="K228">
        <v>53</v>
      </c>
      <c r="L228">
        <v>22</v>
      </c>
      <c r="N228">
        <v>34</v>
      </c>
      <c r="P228">
        <v>25</v>
      </c>
      <c r="U228">
        <v>1</v>
      </c>
      <c r="Z228">
        <v>4</v>
      </c>
    </row>
    <row r="229" spans="1:26">
      <c r="A229">
        <v>21604</v>
      </c>
      <c r="B229" t="s">
        <v>413</v>
      </c>
      <c r="C229">
        <v>1</v>
      </c>
      <c r="D229">
        <f t="shared" si="3"/>
        <v>1</v>
      </c>
      <c r="K229">
        <v>1</v>
      </c>
    </row>
    <row r="230" spans="1:26">
      <c r="A230">
        <v>21605</v>
      </c>
      <c r="B230" t="s">
        <v>414</v>
      </c>
      <c r="C230">
        <v>108</v>
      </c>
      <c r="D230">
        <f t="shared" si="3"/>
        <v>102</v>
      </c>
      <c r="F230">
        <v>10</v>
      </c>
      <c r="H230">
        <v>20</v>
      </c>
      <c r="K230">
        <v>5</v>
      </c>
      <c r="L230">
        <v>4</v>
      </c>
      <c r="N230">
        <v>8</v>
      </c>
      <c r="P230">
        <v>10</v>
      </c>
      <c r="Q230">
        <v>22</v>
      </c>
      <c r="R230">
        <v>12</v>
      </c>
      <c r="S230">
        <v>4</v>
      </c>
      <c r="V230">
        <v>7</v>
      </c>
      <c r="Z230">
        <v>6</v>
      </c>
    </row>
    <row r="231" spans="1:26">
      <c r="A231">
        <v>21606</v>
      </c>
      <c r="B231" t="s">
        <v>242</v>
      </c>
      <c r="C231">
        <v>15</v>
      </c>
      <c r="D231">
        <f t="shared" si="3"/>
        <v>15</v>
      </c>
      <c r="N231">
        <v>15</v>
      </c>
    </row>
    <row r="232" spans="1:26">
      <c r="A232">
        <v>21607</v>
      </c>
      <c r="B232" t="s">
        <v>243</v>
      </c>
      <c r="C232">
        <v>0</v>
      </c>
      <c r="D232">
        <f t="shared" si="3"/>
        <v>0</v>
      </c>
    </row>
    <row r="233" spans="1:26">
      <c r="A233">
        <v>21608</v>
      </c>
      <c r="B233" t="s">
        <v>244</v>
      </c>
      <c r="C233">
        <v>0</v>
      </c>
      <c r="D233">
        <f t="shared" si="3"/>
        <v>0</v>
      </c>
    </row>
    <row r="234" spans="1:26">
      <c r="A234">
        <v>21609</v>
      </c>
      <c r="B234" t="s">
        <v>415</v>
      </c>
      <c r="C234">
        <v>0</v>
      </c>
      <c r="D234">
        <f t="shared" si="3"/>
        <v>0</v>
      </c>
    </row>
    <row r="235" spans="1:26">
      <c r="A235">
        <v>21610</v>
      </c>
      <c r="B235" t="s">
        <v>416</v>
      </c>
      <c r="C235">
        <v>2584</v>
      </c>
      <c r="D235">
        <f t="shared" si="3"/>
        <v>2575</v>
      </c>
      <c r="F235">
        <v>13</v>
      </c>
      <c r="G235">
        <v>72</v>
      </c>
      <c r="H235">
        <v>700</v>
      </c>
      <c r="I235">
        <v>166</v>
      </c>
      <c r="J235">
        <v>39</v>
      </c>
      <c r="K235">
        <v>68</v>
      </c>
      <c r="L235">
        <v>56</v>
      </c>
      <c r="M235">
        <v>44</v>
      </c>
      <c r="N235">
        <v>36</v>
      </c>
      <c r="O235">
        <v>1131</v>
      </c>
      <c r="P235">
        <v>34</v>
      </c>
      <c r="Q235">
        <v>120</v>
      </c>
      <c r="R235">
        <v>43</v>
      </c>
      <c r="S235">
        <v>4</v>
      </c>
      <c r="T235">
        <v>35</v>
      </c>
      <c r="V235">
        <v>14</v>
      </c>
      <c r="Z235">
        <v>9</v>
      </c>
    </row>
    <row r="236" spans="1:26">
      <c r="A236">
        <v>21700</v>
      </c>
      <c r="B236" s="128" t="s">
        <v>417</v>
      </c>
      <c r="C236">
        <v>1903</v>
      </c>
      <c r="D236">
        <f t="shared" si="3"/>
        <v>1883</v>
      </c>
      <c r="F236">
        <v>68</v>
      </c>
      <c r="G236">
        <v>35</v>
      </c>
      <c r="H236">
        <v>736</v>
      </c>
      <c r="I236">
        <v>31</v>
      </c>
      <c r="J236">
        <v>34</v>
      </c>
      <c r="K236">
        <v>31</v>
      </c>
      <c r="N236">
        <v>3</v>
      </c>
      <c r="O236">
        <v>311</v>
      </c>
      <c r="P236">
        <v>65</v>
      </c>
      <c r="Q236">
        <v>372</v>
      </c>
      <c r="R236">
        <v>188</v>
      </c>
      <c r="V236">
        <v>9</v>
      </c>
      <c r="Z236">
        <v>20</v>
      </c>
    </row>
    <row r="237" spans="1:26">
      <c r="A237">
        <v>21710</v>
      </c>
      <c r="B237" t="s">
        <v>418</v>
      </c>
      <c r="C237">
        <v>1903</v>
      </c>
      <c r="D237">
        <f t="shared" si="3"/>
        <v>1883</v>
      </c>
      <c r="F237">
        <v>68</v>
      </c>
      <c r="G237">
        <v>35</v>
      </c>
      <c r="H237">
        <v>736</v>
      </c>
      <c r="I237">
        <v>31</v>
      </c>
      <c r="J237">
        <v>34</v>
      </c>
      <c r="K237">
        <v>31</v>
      </c>
      <c r="N237">
        <v>3</v>
      </c>
      <c r="O237">
        <v>311</v>
      </c>
      <c r="P237">
        <v>65</v>
      </c>
      <c r="Q237">
        <v>372</v>
      </c>
      <c r="R237">
        <v>188</v>
      </c>
      <c r="V237">
        <v>9</v>
      </c>
      <c r="Z237">
        <v>20</v>
      </c>
    </row>
    <row r="238" spans="1:26">
      <c r="A238">
        <v>22000</v>
      </c>
      <c r="B238" s="128" t="s">
        <v>419</v>
      </c>
      <c r="C238">
        <v>4</v>
      </c>
      <c r="D238">
        <f t="shared" si="3"/>
        <v>4</v>
      </c>
      <c r="M238">
        <v>4</v>
      </c>
    </row>
    <row r="239" spans="1:26">
      <c r="A239">
        <v>22100</v>
      </c>
      <c r="B239" t="s">
        <v>420</v>
      </c>
      <c r="C239">
        <v>0</v>
      </c>
      <c r="D239">
        <f t="shared" si="3"/>
        <v>0</v>
      </c>
    </row>
    <row r="240" spans="1:26">
      <c r="A240">
        <v>22200</v>
      </c>
      <c r="B240" t="s">
        <v>421</v>
      </c>
      <c r="C240">
        <v>0</v>
      </c>
      <c r="D240">
        <f t="shared" si="3"/>
        <v>0</v>
      </c>
    </row>
    <row r="241" spans="1:26">
      <c r="A241">
        <v>23100</v>
      </c>
      <c r="B241" t="s">
        <v>422</v>
      </c>
      <c r="C241">
        <v>12</v>
      </c>
      <c r="D241">
        <f t="shared" si="3"/>
        <v>12</v>
      </c>
      <c r="Y241">
        <v>12</v>
      </c>
    </row>
    <row r="242" spans="1:26">
      <c r="A242">
        <v>23110</v>
      </c>
      <c r="B242" t="s">
        <v>423</v>
      </c>
      <c r="C242">
        <v>0</v>
      </c>
      <c r="D242">
        <f t="shared" si="3"/>
        <v>0</v>
      </c>
    </row>
    <row r="243" spans="1:26">
      <c r="A243">
        <v>23121</v>
      </c>
      <c r="B243" t="s">
        <v>424</v>
      </c>
      <c r="C243">
        <v>0</v>
      </c>
      <c r="D243">
        <f t="shared" si="3"/>
        <v>0</v>
      </c>
    </row>
    <row r="244" spans="1:26">
      <c r="A244">
        <v>23122</v>
      </c>
      <c r="B244" t="s">
        <v>425</v>
      </c>
      <c r="C244">
        <v>0</v>
      </c>
      <c r="D244">
        <f t="shared" si="3"/>
        <v>0</v>
      </c>
    </row>
    <row r="245" spans="1:26">
      <c r="A245">
        <v>23130</v>
      </c>
      <c r="B245" t="s">
        <v>426</v>
      </c>
      <c r="C245">
        <v>0</v>
      </c>
      <c r="D245">
        <f t="shared" si="3"/>
        <v>0</v>
      </c>
    </row>
    <row r="246" spans="1:26">
      <c r="A246">
        <v>23200</v>
      </c>
      <c r="B246" s="128" t="s">
        <v>427</v>
      </c>
      <c r="C246">
        <v>0</v>
      </c>
      <c r="D246">
        <f t="shared" si="3"/>
        <v>0</v>
      </c>
    </row>
    <row r="247" spans="1:26">
      <c r="A247">
        <v>23210</v>
      </c>
      <c r="B247" t="s">
        <v>427</v>
      </c>
      <c r="C247">
        <v>0</v>
      </c>
      <c r="D247">
        <f t="shared" si="3"/>
        <v>0</v>
      </c>
    </row>
    <row r="248" spans="1:26">
      <c r="A248">
        <v>23220</v>
      </c>
      <c r="B248" t="s">
        <v>428</v>
      </c>
      <c r="C248">
        <v>0</v>
      </c>
      <c r="D248">
        <f t="shared" si="3"/>
        <v>0</v>
      </c>
    </row>
    <row r="249" spans="1:26">
      <c r="A249">
        <v>23300</v>
      </c>
      <c r="B249" t="s">
        <v>429</v>
      </c>
      <c r="C249">
        <v>0</v>
      </c>
      <c r="D249">
        <f t="shared" si="3"/>
        <v>0</v>
      </c>
    </row>
    <row r="250" spans="1:26">
      <c r="A250">
        <v>23500</v>
      </c>
      <c r="B250" t="s">
        <v>430</v>
      </c>
      <c r="C250">
        <v>0</v>
      </c>
      <c r="D250">
        <f t="shared" si="3"/>
        <v>0</v>
      </c>
    </row>
    <row r="251" spans="1:26">
      <c r="A251">
        <v>23600</v>
      </c>
      <c r="B251" t="s">
        <v>431</v>
      </c>
      <c r="C251">
        <v>0</v>
      </c>
      <c r="D251">
        <f t="shared" si="3"/>
        <v>0</v>
      </c>
    </row>
    <row r="252" spans="1:26">
      <c r="A252">
        <v>23700</v>
      </c>
      <c r="B252" t="s">
        <v>432</v>
      </c>
      <c r="C252">
        <v>0</v>
      </c>
      <c r="D252">
        <f t="shared" si="3"/>
        <v>0</v>
      </c>
    </row>
    <row r="253" spans="1:26">
      <c r="A253">
        <v>24000</v>
      </c>
      <c r="B253" s="128" t="s">
        <v>148</v>
      </c>
      <c r="C253">
        <v>205902</v>
      </c>
      <c r="D253">
        <f t="shared" si="3"/>
        <v>203113</v>
      </c>
      <c r="F253">
        <v>8253</v>
      </c>
      <c r="G253">
        <v>8803</v>
      </c>
      <c r="H253">
        <v>48671</v>
      </c>
      <c r="I253">
        <v>9398</v>
      </c>
      <c r="J253">
        <v>10539</v>
      </c>
      <c r="K253">
        <v>14899</v>
      </c>
      <c r="L253">
        <v>6877</v>
      </c>
      <c r="M253">
        <v>7912</v>
      </c>
      <c r="N253">
        <v>10405</v>
      </c>
      <c r="O253">
        <v>20510</v>
      </c>
      <c r="P253">
        <v>12442</v>
      </c>
      <c r="Q253">
        <v>24719</v>
      </c>
      <c r="R253">
        <v>13036</v>
      </c>
      <c r="S253">
        <v>2126</v>
      </c>
      <c r="T253">
        <v>185</v>
      </c>
      <c r="U253">
        <v>502</v>
      </c>
      <c r="V253">
        <v>3757</v>
      </c>
      <c r="W253">
        <v>17</v>
      </c>
      <c r="X253">
        <v>8</v>
      </c>
      <c r="Y253">
        <v>54</v>
      </c>
      <c r="Z253">
        <v>2789</v>
      </c>
    </row>
    <row r="254" spans="1:26">
      <c r="A254">
        <v>24100</v>
      </c>
      <c r="B254" t="s">
        <v>433</v>
      </c>
      <c r="C254">
        <v>95260</v>
      </c>
      <c r="D254">
        <f t="shared" si="3"/>
        <v>94720</v>
      </c>
      <c r="F254">
        <v>3216</v>
      </c>
      <c r="G254">
        <v>4009</v>
      </c>
      <c r="H254">
        <v>22365</v>
      </c>
      <c r="I254">
        <v>4394</v>
      </c>
      <c r="J254">
        <v>4253</v>
      </c>
      <c r="K254">
        <v>7638</v>
      </c>
      <c r="L254">
        <v>2914</v>
      </c>
      <c r="M254">
        <v>3727</v>
      </c>
      <c r="N254">
        <v>5623</v>
      </c>
      <c r="O254">
        <v>10209</v>
      </c>
      <c r="P254">
        <v>4647</v>
      </c>
      <c r="Q254">
        <v>12534</v>
      </c>
      <c r="R254">
        <v>6209</v>
      </c>
      <c r="S254">
        <v>1135</v>
      </c>
      <c r="T254">
        <v>78</v>
      </c>
      <c r="U254">
        <v>129</v>
      </c>
      <c r="V254">
        <v>1595</v>
      </c>
      <c r="Y254">
        <v>45</v>
      </c>
      <c r="Z254">
        <v>540</v>
      </c>
    </row>
    <row r="255" spans="1:26">
      <c r="A255">
        <v>24200</v>
      </c>
      <c r="B255" t="s">
        <v>434</v>
      </c>
      <c r="C255">
        <v>77653</v>
      </c>
      <c r="D255">
        <f t="shared" si="3"/>
        <v>75723</v>
      </c>
      <c r="F255">
        <v>2888</v>
      </c>
      <c r="G255">
        <v>3458</v>
      </c>
      <c r="H255">
        <v>19704</v>
      </c>
      <c r="I255">
        <v>3091</v>
      </c>
      <c r="J255">
        <v>4166</v>
      </c>
      <c r="K255">
        <v>3637</v>
      </c>
      <c r="L255">
        <v>1591</v>
      </c>
      <c r="M255">
        <v>2491</v>
      </c>
      <c r="N255">
        <v>3623</v>
      </c>
      <c r="O255">
        <v>7740</v>
      </c>
      <c r="P255">
        <v>5063</v>
      </c>
      <c r="Q255">
        <v>9285</v>
      </c>
      <c r="R255">
        <v>5492</v>
      </c>
      <c r="S255">
        <v>859</v>
      </c>
      <c r="T255">
        <v>107</v>
      </c>
      <c r="U255">
        <v>373</v>
      </c>
      <c r="V255">
        <v>2137</v>
      </c>
      <c r="W255">
        <v>9</v>
      </c>
      <c r="X255">
        <v>2</v>
      </c>
      <c r="Y255">
        <v>7</v>
      </c>
      <c r="Z255">
        <v>1930</v>
      </c>
    </row>
    <row r="256" spans="1:26">
      <c r="A256">
        <v>24300</v>
      </c>
      <c r="B256" t="s">
        <v>435</v>
      </c>
      <c r="C256">
        <v>28</v>
      </c>
      <c r="D256">
        <f t="shared" si="3"/>
        <v>28</v>
      </c>
      <c r="G256">
        <v>1</v>
      </c>
      <c r="H256">
        <v>27</v>
      </c>
    </row>
    <row r="257" spans="1:26">
      <c r="A257">
        <v>24400</v>
      </c>
      <c r="B257" t="s">
        <v>436</v>
      </c>
      <c r="C257">
        <v>32688</v>
      </c>
      <c r="D257">
        <f t="shared" si="3"/>
        <v>32369</v>
      </c>
      <c r="F257">
        <v>2142</v>
      </c>
      <c r="G257">
        <v>1298</v>
      </c>
      <c r="H257">
        <v>6479</v>
      </c>
      <c r="I257">
        <v>1913</v>
      </c>
      <c r="J257">
        <v>2106</v>
      </c>
      <c r="K257">
        <v>3618</v>
      </c>
      <c r="L257">
        <v>2306</v>
      </c>
      <c r="M257">
        <v>1670</v>
      </c>
      <c r="N257">
        <v>1159</v>
      </c>
      <c r="O257">
        <v>2553</v>
      </c>
      <c r="P257">
        <v>2726</v>
      </c>
      <c r="Q257">
        <v>2898</v>
      </c>
      <c r="R257">
        <v>1333</v>
      </c>
      <c r="S257">
        <v>131</v>
      </c>
      <c r="V257">
        <v>22</v>
      </c>
      <c r="W257">
        <v>8</v>
      </c>
      <c r="X257">
        <v>6</v>
      </c>
      <c r="Y257">
        <v>1</v>
      </c>
      <c r="Z257">
        <v>319</v>
      </c>
    </row>
    <row r="258" spans="1:26">
      <c r="A258">
        <v>24500</v>
      </c>
      <c r="B258" t="s">
        <v>437</v>
      </c>
      <c r="C258">
        <v>271</v>
      </c>
      <c r="D258">
        <f t="shared" si="3"/>
        <v>271</v>
      </c>
      <c r="F258">
        <v>7</v>
      </c>
      <c r="G258">
        <v>36</v>
      </c>
      <c r="H258">
        <v>97</v>
      </c>
      <c r="J258">
        <v>13</v>
      </c>
      <c r="K258">
        <v>7</v>
      </c>
      <c r="L258">
        <v>66</v>
      </c>
      <c r="M258">
        <v>24</v>
      </c>
      <c r="O258">
        <v>8</v>
      </c>
      <c r="P258">
        <v>5</v>
      </c>
      <c r="Q258">
        <v>2</v>
      </c>
      <c r="R258">
        <v>2</v>
      </c>
      <c r="S258">
        <v>1</v>
      </c>
      <c r="V258">
        <v>3</v>
      </c>
    </row>
    <row r="259" spans="1:26">
      <c r="A259">
        <v>24600</v>
      </c>
      <c r="B259" t="s">
        <v>438</v>
      </c>
      <c r="C259">
        <v>0</v>
      </c>
      <c r="D259">
        <f t="shared" si="3"/>
        <v>0</v>
      </c>
    </row>
    <row r="260" spans="1:26">
      <c r="A260">
        <v>24700</v>
      </c>
      <c r="B260" t="s">
        <v>439</v>
      </c>
      <c r="C260">
        <v>0</v>
      </c>
      <c r="D260">
        <f t="shared" ref="D260:D323" si="4">SUM(F260:Y260)</f>
        <v>0</v>
      </c>
    </row>
    <row r="261" spans="1:26">
      <c r="A261">
        <v>24800</v>
      </c>
      <c r="B261" t="s">
        <v>440</v>
      </c>
      <c r="C261">
        <v>0</v>
      </c>
      <c r="D261">
        <f t="shared" si="4"/>
        <v>0</v>
      </c>
    </row>
    <row r="262" spans="1:26">
      <c r="A262">
        <v>24900</v>
      </c>
      <c r="B262" t="s">
        <v>441</v>
      </c>
      <c r="C262">
        <v>0</v>
      </c>
      <c r="D262">
        <f t="shared" si="4"/>
        <v>0</v>
      </c>
    </row>
    <row r="263" spans="1:26">
      <c r="A263">
        <v>27000</v>
      </c>
      <c r="B263" s="128" t="s">
        <v>149</v>
      </c>
      <c r="C263">
        <v>4172</v>
      </c>
      <c r="D263">
        <f t="shared" si="4"/>
        <v>4148</v>
      </c>
      <c r="F263">
        <v>84</v>
      </c>
      <c r="G263">
        <v>188</v>
      </c>
      <c r="H263">
        <v>1510</v>
      </c>
      <c r="J263">
        <v>257</v>
      </c>
      <c r="K263">
        <v>290</v>
      </c>
      <c r="L263">
        <v>80</v>
      </c>
      <c r="M263">
        <v>170</v>
      </c>
      <c r="N263">
        <v>233</v>
      </c>
      <c r="O263">
        <v>175</v>
      </c>
      <c r="P263">
        <v>312</v>
      </c>
      <c r="Q263">
        <v>433</v>
      </c>
      <c r="R263">
        <v>378</v>
      </c>
      <c r="V263">
        <v>38</v>
      </c>
      <c r="Z263">
        <v>24</v>
      </c>
    </row>
    <row r="264" spans="1:26">
      <c r="A264">
        <v>27100</v>
      </c>
      <c r="B264" t="s">
        <v>442</v>
      </c>
      <c r="C264">
        <v>4164</v>
      </c>
      <c r="D264">
        <f t="shared" si="4"/>
        <v>4140</v>
      </c>
      <c r="F264">
        <v>84</v>
      </c>
      <c r="G264">
        <v>188</v>
      </c>
      <c r="H264">
        <v>1510</v>
      </c>
      <c r="J264">
        <v>257</v>
      </c>
      <c r="K264">
        <v>290</v>
      </c>
      <c r="L264">
        <v>80</v>
      </c>
      <c r="M264">
        <v>170</v>
      </c>
      <c r="N264">
        <v>233</v>
      </c>
      <c r="O264">
        <v>175</v>
      </c>
      <c r="P264">
        <v>312</v>
      </c>
      <c r="Q264">
        <v>433</v>
      </c>
      <c r="R264">
        <v>370</v>
      </c>
      <c r="V264">
        <v>38</v>
      </c>
      <c r="Z264">
        <v>24</v>
      </c>
    </row>
    <row r="265" spans="1:26">
      <c r="A265">
        <v>27200</v>
      </c>
      <c r="B265" t="s">
        <v>443</v>
      </c>
      <c r="C265">
        <v>0</v>
      </c>
      <c r="D265">
        <f t="shared" si="4"/>
        <v>0</v>
      </c>
    </row>
    <row r="266" spans="1:26">
      <c r="A266">
        <v>27300</v>
      </c>
      <c r="B266" t="s">
        <v>444</v>
      </c>
      <c r="C266">
        <v>9</v>
      </c>
      <c r="D266">
        <f t="shared" si="4"/>
        <v>9</v>
      </c>
      <c r="R266">
        <v>9</v>
      </c>
    </row>
    <row r="267" spans="1:26">
      <c r="A267">
        <v>28000</v>
      </c>
      <c r="B267" s="128" t="s">
        <v>445</v>
      </c>
      <c r="C267">
        <v>2860</v>
      </c>
      <c r="D267">
        <f t="shared" si="4"/>
        <v>2861</v>
      </c>
      <c r="F267">
        <v>274</v>
      </c>
      <c r="H267">
        <v>1621</v>
      </c>
      <c r="I267">
        <v>128</v>
      </c>
      <c r="J267">
        <v>85</v>
      </c>
      <c r="K267">
        <v>111</v>
      </c>
      <c r="L267">
        <v>41</v>
      </c>
      <c r="M267">
        <v>93</v>
      </c>
      <c r="N267">
        <v>64</v>
      </c>
      <c r="O267">
        <v>40</v>
      </c>
      <c r="P267">
        <v>93</v>
      </c>
      <c r="Q267">
        <v>301</v>
      </c>
      <c r="R267">
        <v>10</v>
      </c>
      <c r="Z267">
        <v>-1</v>
      </c>
    </row>
    <row r="268" spans="1:26">
      <c r="A268">
        <v>28100</v>
      </c>
      <c r="B268" t="s">
        <v>446</v>
      </c>
      <c r="C268">
        <v>1501</v>
      </c>
      <c r="D268">
        <f t="shared" si="4"/>
        <v>1501</v>
      </c>
      <c r="F268">
        <v>274</v>
      </c>
      <c r="H268">
        <v>626</v>
      </c>
      <c r="I268">
        <v>120</v>
      </c>
      <c r="J268">
        <v>85</v>
      </c>
      <c r="K268">
        <v>109</v>
      </c>
      <c r="L268">
        <v>38</v>
      </c>
      <c r="M268">
        <v>93</v>
      </c>
      <c r="N268">
        <v>64</v>
      </c>
      <c r="O268">
        <v>15</v>
      </c>
      <c r="P268">
        <v>77</v>
      </c>
    </row>
    <row r="269" spans="1:26">
      <c r="A269">
        <v>28110</v>
      </c>
      <c r="B269" t="s">
        <v>447</v>
      </c>
      <c r="C269">
        <v>954</v>
      </c>
      <c r="D269">
        <f t="shared" si="4"/>
        <v>954</v>
      </c>
      <c r="F269">
        <v>216</v>
      </c>
      <c r="H269">
        <v>411</v>
      </c>
      <c r="I269">
        <v>92</v>
      </c>
      <c r="J269">
        <v>26</v>
      </c>
      <c r="K269">
        <v>71</v>
      </c>
      <c r="L269">
        <v>8</v>
      </c>
      <c r="M269">
        <v>53</v>
      </c>
      <c r="N269">
        <v>58</v>
      </c>
      <c r="O269">
        <v>2</v>
      </c>
      <c r="P269">
        <v>17</v>
      </c>
    </row>
    <row r="270" spans="1:26">
      <c r="A270">
        <v>28120</v>
      </c>
      <c r="B270" t="s">
        <v>448</v>
      </c>
      <c r="C270">
        <v>546</v>
      </c>
      <c r="D270">
        <f t="shared" si="4"/>
        <v>546</v>
      </c>
      <c r="F270">
        <v>58</v>
      </c>
      <c r="H270">
        <v>215</v>
      </c>
      <c r="I270">
        <v>28</v>
      </c>
      <c r="J270">
        <v>58</v>
      </c>
      <c r="K270">
        <v>38</v>
      </c>
      <c r="L270">
        <v>30</v>
      </c>
      <c r="M270">
        <v>40</v>
      </c>
      <c r="N270">
        <v>6</v>
      </c>
      <c r="O270">
        <v>13</v>
      </c>
      <c r="P270">
        <v>60</v>
      </c>
    </row>
    <row r="271" spans="1:26">
      <c r="A271">
        <v>28200</v>
      </c>
      <c r="B271" t="s">
        <v>449</v>
      </c>
      <c r="C271">
        <v>927</v>
      </c>
      <c r="D271">
        <f t="shared" si="4"/>
        <v>928</v>
      </c>
      <c r="H271">
        <v>561</v>
      </c>
      <c r="I271">
        <v>8</v>
      </c>
      <c r="J271">
        <v>1</v>
      </c>
      <c r="K271">
        <v>2</v>
      </c>
      <c r="L271">
        <v>4</v>
      </c>
      <c r="O271">
        <v>25</v>
      </c>
      <c r="P271">
        <v>16</v>
      </c>
      <c r="Q271">
        <v>301</v>
      </c>
      <c r="R271">
        <v>10</v>
      </c>
      <c r="Z271">
        <v>-1</v>
      </c>
    </row>
    <row r="272" spans="1:26">
      <c r="A272">
        <v>28300</v>
      </c>
      <c r="B272" t="s">
        <v>450</v>
      </c>
      <c r="C272">
        <v>442</v>
      </c>
      <c r="D272">
        <f t="shared" si="4"/>
        <v>442</v>
      </c>
      <c r="H272">
        <v>434</v>
      </c>
      <c r="I272">
        <v>8</v>
      </c>
    </row>
    <row r="273" spans="1:26">
      <c r="A273">
        <v>25000</v>
      </c>
      <c r="B273" s="128" t="s">
        <v>150</v>
      </c>
      <c r="C273">
        <v>5996</v>
      </c>
      <c r="D273">
        <f t="shared" si="4"/>
        <v>5724</v>
      </c>
      <c r="F273">
        <v>201</v>
      </c>
      <c r="G273">
        <v>112</v>
      </c>
      <c r="H273">
        <v>2175</v>
      </c>
      <c r="I273">
        <v>117</v>
      </c>
      <c r="J273">
        <v>420</v>
      </c>
      <c r="K273">
        <v>208</v>
      </c>
      <c r="L273">
        <v>26</v>
      </c>
      <c r="M273">
        <v>123</v>
      </c>
      <c r="N273">
        <v>306</v>
      </c>
      <c r="O273">
        <v>232</v>
      </c>
      <c r="P273">
        <v>66</v>
      </c>
      <c r="Q273">
        <v>995</v>
      </c>
      <c r="R273">
        <v>257</v>
      </c>
      <c r="S273">
        <v>31</v>
      </c>
      <c r="V273">
        <v>449</v>
      </c>
      <c r="W273">
        <v>1</v>
      </c>
      <c r="X273">
        <v>3</v>
      </c>
      <c r="Y273">
        <v>2</v>
      </c>
      <c r="Z273">
        <v>272</v>
      </c>
    </row>
    <row r="274" spans="1:26">
      <c r="A274">
        <v>25100</v>
      </c>
      <c r="B274" t="s">
        <v>451</v>
      </c>
      <c r="C274">
        <v>366</v>
      </c>
      <c r="D274">
        <f t="shared" si="4"/>
        <v>366</v>
      </c>
      <c r="F274">
        <v>1</v>
      </c>
      <c r="G274">
        <v>8</v>
      </c>
      <c r="H274">
        <v>4</v>
      </c>
      <c r="J274">
        <v>51</v>
      </c>
      <c r="K274">
        <v>2</v>
      </c>
      <c r="M274">
        <v>2</v>
      </c>
      <c r="N274">
        <v>85</v>
      </c>
      <c r="O274">
        <v>212</v>
      </c>
      <c r="R274">
        <v>1</v>
      </c>
    </row>
    <row r="275" spans="1:26">
      <c r="A275">
        <v>25110</v>
      </c>
      <c r="B275" t="s">
        <v>452</v>
      </c>
      <c r="C275">
        <v>14</v>
      </c>
      <c r="D275">
        <f t="shared" si="4"/>
        <v>14</v>
      </c>
      <c r="H275">
        <v>2</v>
      </c>
      <c r="K275">
        <v>2</v>
      </c>
      <c r="M275">
        <v>2</v>
      </c>
      <c r="N275">
        <v>8</v>
      </c>
    </row>
    <row r="276" spans="1:26">
      <c r="A276">
        <v>25120</v>
      </c>
      <c r="B276" t="s">
        <v>453</v>
      </c>
      <c r="C276">
        <v>-413</v>
      </c>
      <c r="D276">
        <f t="shared" si="4"/>
        <v>-413</v>
      </c>
      <c r="N276">
        <v>1</v>
      </c>
      <c r="O276">
        <v>-414</v>
      </c>
    </row>
    <row r="277" spans="1:26">
      <c r="A277">
        <v>25130</v>
      </c>
      <c r="B277" t="s">
        <v>454</v>
      </c>
      <c r="C277">
        <v>3</v>
      </c>
      <c r="D277">
        <f t="shared" si="4"/>
        <v>3</v>
      </c>
      <c r="F277">
        <v>1</v>
      </c>
      <c r="H277">
        <v>2</v>
      </c>
    </row>
    <row r="278" spans="1:26">
      <c r="A278">
        <v>25190</v>
      </c>
      <c r="B278" t="s">
        <v>455</v>
      </c>
      <c r="C278">
        <v>762</v>
      </c>
      <c r="D278">
        <f t="shared" si="4"/>
        <v>762</v>
      </c>
      <c r="G278">
        <v>8</v>
      </c>
      <c r="J278">
        <v>51</v>
      </c>
      <c r="N278">
        <v>75</v>
      </c>
      <c r="O278">
        <v>627</v>
      </c>
      <c r="R278">
        <v>1</v>
      </c>
    </row>
    <row r="279" spans="1:26">
      <c r="A279">
        <v>25200</v>
      </c>
      <c r="B279" t="s">
        <v>456</v>
      </c>
      <c r="C279">
        <v>0</v>
      </c>
      <c r="D279">
        <f t="shared" si="4"/>
        <v>0</v>
      </c>
    </row>
    <row r="280" spans="1:26">
      <c r="A280">
        <v>25300</v>
      </c>
      <c r="B280" t="s">
        <v>457</v>
      </c>
      <c r="C280">
        <v>284</v>
      </c>
      <c r="D280">
        <f t="shared" si="4"/>
        <v>282</v>
      </c>
      <c r="F280">
        <v>35</v>
      </c>
      <c r="G280">
        <v>18</v>
      </c>
      <c r="H280">
        <v>93</v>
      </c>
      <c r="I280">
        <v>5</v>
      </c>
      <c r="J280">
        <v>34</v>
      </c>
      <c r="K280">
        <v>12</v>
      </c>
      <c r="L280">
        <v>3</v>
      </c>
      <c r="M280">
        <v>15</v>
      </c>
      <c r="N280">
        <v>8</v>
      </c>
      <c r="O280">
        <v>12</v>
      </c>
      <c r="P280">
        <v>18</v>
      </c>
      <c r="R280">
        <v>29</v>
      </c>
      <c r="Z280">
        <v>2</v>
      </c>
    </row>
    <row r="281" spans="1:26">
      <c r="A281">
        <v>25400</v>
      </c>
      <c r="B281" t="s">
        <v>458</v>
      </c>
      <c r="C281">
        <v>286</v>
      </c>
      <c r="D281">
        <f t="shared" si="4"/>
        <v>19</v>
      </c>
      <c r="N281">
        <v>18</v>
      </c>
      <c r="W281">
        <v>1</v>
      </c>
      <c r="Z281">
        <v>267</v>
      </c>
    </row>
    <row r="282" spans="1:26">
      <c r="A282">
        <v>25500</v>
      </c>
      <c r="B282" t="s">
        <v>459</v>
      </c>
      <c r="C282">
        <v>112</v>
      </c>
      <c r="D282">
        <f t="shared" si="4"/>
        <v>112</v>
      </c>
      <c r="O282">
        <v>8</v>
      </c>
      <c r="R282">
        <v>102</v>
      </c>
      <c r="Y282">
        <v>2</v>
      </c>
    </row>
    <row r="283" spans="1:26">
      <c r="A283">
        <v>25600</v>
      </c>
      <c r="B283" t="s">
        <v>460</v>
      </c>
      <c r="C283">
        <v>4479</v>
      </c>
      <c r="D283">
        <f t="shared" si="4"/>
        <v>4476</v>
      </c>
      <c r="F283">
        <v>162</v>
      </c>
      <c r="G283">
        <v>87</v>
      </c>
      <c r="H283">
        <v>2078</v>
      </c>
      <c r="I283">
        <v>112</v>
      </c>
      <c r="J283">
        <v>335</v>
      </c>
      <c r="K283">
        <v>193</v>
      </c>
      <c r="L283">
        <v>23</v>
      </c>
      <c r="M283">
        <v>75</v>
      </c>
      <c r="N283">
        <v>195</v>
      </c>
      <c r="P283">
        <v>48</v>
      </c>
      <c r="Q283">
        <v>995</v>
      </c>
      <c r="R283">
        <v>125</v>
      </c>
      <c r="S283">
        <v>31</v>
      </c>
      <c r="V283">
        <v>14</v>
      </c>
      <c r="X283">
        <v>3</v>
      </c>
      <c r="Z283">
        <v>3</v>
      </c>
    </row>
    <row r="284" spans="1:26">
      <c r="A284">
        <v>25900</v>
      </c>
      <c r="B284" t="s">
        <v>461</v>
      </c>
      <c r="C284">
        <v>469</v>
      </c>
      <c r="D284">
        <f t="shared" si="4"/>
        <v>469</v>
      </c>
      <c r="F284">
        <v>2</v>
      </c>
      <c r="M284">
        <v>32</v>
      </c>
      <c r="V284">
        <v>435</v>
      </c>
    </row>
    <row r="285" spans="1:26">
      <c r="A285">
        <v>25910</v>
      </c>
      <c r="B285" t="s">
        <v>462</v>
      </c>
      <c r="C285">
        <v>0</v>
      </c>
      <c r="D285">
        <f t="shared" si="4"/>
        <v>0</v>
      </c>
    </row>
    <row r="286" spans="1:26">
      <c r="A286">
        <v>25920</v>
      </c>
      <c r="B286" t="s">
        <v>463</v>
      </c>
      <c r="C286">
        <v>0</v>
      </c>
      <c r="D286">
        <f t="shared" si="4"/>
        <v>0</v>
      </c>
    </row>
    <row r="287" spans="1:26">
      <c r="A287">
        <v>25930</v>
      </c>
      <c r="B287" t="s">
        <v>464</v>
      </c>
      <c r="C287">
        <v>0</v>
      </c>
      <c r="D287">
        <f t="shared" si="4"/>
        <v>0</v>
      </c>
    </row>
    <row r="288" spans="1:26">
      <c r="A288">
        <v>25990</v>
      </c>
      <c r="B288" t="s">
        <v>461</v>
      </c>
      <c r="C288">
        <v>469</v>
      </c>
      <c r="D288">
        <f t="shared" si="4"/>
        <v>469</v>
      </c>
      <c r="F288">
        <v>2</v>
      </c>
      <c r="M288">
        <v>32</v>
      </c>
      <c r="V288">
        <v>435</v>
      </c>
    </row>
    <row r="289" spans="1:26">
      <c r="A289">
        <v>26000</v>
      </c>
      <c r="B289" t="s">
        <v>465</v>
      </c>
      <c r="C289">
        <v>0</v>
      </c>
      <c r="D289">
        <f t="shared" si="4"/>
        <v>0</v>
      </c>
    </row>
    <row r="290" spans="1:26">
      <c r="A290">
        <v>30000</v>
      </c>
      <c r="B290" s="128" t="s">
        <v>466</v>
      </c>
      <c r="C290" s="128">
        <v>135318</v>
      </c>
      <c r="D290">
        <f t="shared" si="4"/>
        <v>134348</v>
      </c>
      <c r="F290">
        <v>9088</v>
      </c>
      <c r="G290">
        <v>7068</v>
      </c>
      <c r="H290">
        <v>36358</v>
      </c>
      <c r="I290">
        <v>5342</v>
      </c>
      <c r="J290">
        <v>6602</v>
      </c>
      <c r="K290">
        <v>8984</v>
      </c>
      <c r="L290">
        <v>4054</v>
      </c>
      <c r="M290">
        <v>6905</v>
      </c>
      <c r="N290">
        <v>5418</v>
      </c>
      <c r="O290">
        <v>11676</v>
      </c>
      <c r="P290">
        <v>5964</v>
      </c>
      <c r="Q290">
        <v>12631</v>
      </c>
      <c r="R290">
        <v>9374</v>
      </c>
      <c r="S290">
        <v>1793</v>
      </c>
      <c r="T290">
        <v>146</v>
      </c>
      <c r="U290">
        <v>230</v>
      </c>
      <c r="V290">
        <v>2352</v>
      </c>
      <c r="W290">
        <v>99</v>
      </c>
      <c r="X290">
        <v>77</v>
      </c>
      <c r="Y290">
        <v>187</v>
      </c>
      <c r="Z290">
        <v>970</v>
      </c>
    </row>
    <row r="291" spans="1:26">
      <c r="A291">
        <v>30000</v>
      </c>
      <c r="B291" t="s">
        <v>467</v>
      </c>
      <c r="C291">
        <v>135318</v>
      </c>
      <c r="D291">
        <f t="shared" si="4"/>
        <v>134348</v>
      </c>
      <c r="F291">
        <v>9088</v>
      </c>
      <c r="G291">
        <v>7068</v>
      </c>
      <c r="H291">
        <v>36358</v>
      </c>
      <c r="I291">
        <v>5342</v>
      </c>
      <c r="J291">
        <v>6602</v>
      </c>
      <c r="K291">
        <v>8984</v>
      </c>
      <c r="L291">
        <v>4054</v>
      </c>
      <c r="M291">
        <v>6905</v>
      </c>
      <c r="N291">
        <v>5418</v>
      </c>
      <c r="O291">
        <v>11676</v>
      </c>
      <c r="P291">
        <v>5964</v>
      </c>
      <c r="Q291">
        <v>12631</v>
      </c>
      <c r="R291">
        <v>9374</v>
      </c>
      <c r="S291">
        <v>1793</v>
      </c>
      <c r="T291">
        <v>146</v>
      </c>
      <c r="U291">
        <v>230</v>
      </c>
      <c r="V291">
        <v>2352</v>
      </c>
      <c r="W291">
        <v>99</v>
      </c>
      <c r="X291">
        <v>77</v>
      </c>
      <c r="Y291">
        <v>187</v>
      </c>
      <c r="Z291">
        <v>970</v>
      </c>
    </row>
    <row r="292" spans="1:26">
      <c r="A292">
        <v>31000</v>
      </c>
      <c r="B292" s="128" t="s">
        <v>468</v>
      </c>
      <c r="C292">
        <v>39156</v>
      </c>
      <c r="D292">
        <f t="shared" si="4"/>
        <v>38656</v>
      </c>
      <c r="F292">
        <v>3622</v>
      </c>
      <c r="G292">
        <v>3000</v>
      </c>
      <c r="H292">
        <v>3178</v>
      </c>
      <c r="I292">
        <v>2000</v>
      </c>
      <c r="J292">
        <v>2974</v>
      </c>
      <c r="K292">
        <v>2536</v>
      </c>
      <c r="L292">
        <v>2000</v>
      </c>
      <c r="M292">
        <v>3012</v>
      </c>
      <c r="N292">
        <v>2130</v>
      </c>
      <c r="O292">
        <v>3160</v>
      </c>
      <c r="P292">
        <v>2001</v>
      </c>
      <c r="Q292">
        <v>3057</v>
      </c>
      <c r="R292">
        <v>2990</v>
      </c>
      <c r="S292">
        <v>2000</v>
      </c>
      <c r="T292">
        <v>234</v>
      </c>
      <c r="U292">
        <v>180</v>
      </c>
      <c r="V292">
        <v>50</v>
      </c>
      <c r="W292">
        <v>95</v>
      </c>
      <c r="X292">
        <v>172</v>
      </c>
      <c r="Y292">
        <v>265</v>
      </c>
      <c r="Z292">
        <v>500</v>
      </c>
    </row>
    <row r="293" spans="1:26">
      <c r="A293">
        <v>31100</v>
      </c>
      <c r="B293" t="s">
        <v>469</v>
      </c>
      <c r="C293">
        <v>39156</v>
      </c>
      <c r="D293">
        <f t="shared" si="4"/>
        <v>38656</v>
      </c>
      <c r="F293">
        <v>3622</v>
      </c>
      <c r="G293">
        <v>3000</v>
      </c>
      <c r="H293">
        <v>3178</v>
      </c>
      <c r="I293">
        <v>2000</v>
      </c>
      <c r="J293">
        <v>2974</v>
      </c>
      <c r="K293">
        <v>2536</v>
      </c>
      <c r="L293">
        <v>2000</v>
      </c>
      <c r="M293">
        <v>3012</v>
      </c>
      <c r="N293">
        <v>2130</v>
      </c>
      <c r="O293">
        <v>3160</v>
      </c>
      <c r="P293">
        <v>2001</v>
      </c>
      <c r="Q293">
        <v>3057</v>
      </c>
      <c r="R293">
        <v>2990</v>
      </c>
      <c r="S293">
        <v>2000</v>
      </c>
      <c r="T293">
        <v>234</v>
      </c>
      <c r="U293">
        <v>180</v>
      </c>
      <c r="V293">
        <v>50</v>
      </c>
      <c r="W293">
        <v>95</v>
      </c>
      <c r="X293">
        <v>172</v>
      </c>
      <c r="Y293">
        <v>265</v>
      </c>
      <c r="Z293">
        <v>500</v>
      </c>
    </row>
    <row r="294" spans="1:26">
      <c r="A294">
        <v>31200</v>
      </c>
      <c r="B294" t="s">
        <v>470</v>
      </c>
      <c r="C294">
        <v>0</v>
      </c>
      <c r="D294">
        <f t="shared" si="4"/>
        <v>0</v>
      </c>
    </row>
    <row r="295" spans="1:26">
      <c r="A295">
        <v>31300</v>
      </c>
      <c r="B295" t="s">
        <v>471</v>
      </c>
      <c r="C295">
        <v>0</v>
      </c>
      <c r="D295">
        <f t="shared" si="4"/>
        <v>0</v>
      </c>
    </row>
    <row r="296" spans="1:26">
      <c r="A296">
        <v>31400</v>
      </c>
      <c r="B296" t="s">
        <v>472</v>
      </c>
      <c r="C296">
        <v>0</v>
      </c>
      <c r="D296">
        <f t="shared" si="4"/>
        <v>0</v>
      </c>
    </row>
    <row r="297" spans="1:26">
      <c r="A297">
        <v>31500</v>
      </c>
      <c r="B297" t="s">
        <v>473</v>
      </c>
      <c r="C297">
        <v>0</v>
      </c>
      <c r="D297">
        <f t="shared" si="4"/>
        <v>0</v>
      </c>
    </row>
    <row r="298" spans="1:26">
      <c r="A298">
        <v>31600</v>
      </c>
      <c r="B298" t="s">
        <v>474</v>
      </c>
      <c r="C298">
        <v>0</v>
      </c>
      <c r="D298">
        <f t="shared" si="4"/>
        <v>0</v>
      </c>
    </row>
    <row r="299" spans="1:26">
      <c r="A299">
        <v>31700</v>
      </c>
      <c r="B299" t="s">
        <v>475</v>
      </c>
      <c r="C299">
        <v>0</v>
      </c>
      <c r="D299">
        <f t="shared" si="4"/>
        <v>0</v>
      </c>
    </row>
    <row r="300" spans="1:26">
      <c r="A300">
        <v>32000</v>
      </c>
      <c r="B300" s="128" t="s">
        <v>476</v>
      </c>
      <c r="C300">
        <v>8212</v>
      </c>
      <c r="D300">
        <f t="shared" si="4"/>
        <v>8212</v>
      </c>
      <c r="F300">
        <v>99</v>
      </c>
      <c r="G300">
        <v>1085</v>
      </c>
      <c r="H300">
        <v>5934</v>
      </c>
      <c r="J300">
        <v>35</v>
      </c>
      <c r="K300">
        <v>172</v>
      </c>
      <c r="L300">
        <v>26</v>
      </c>
      <c r="O300">
        <v>65</v>
      </c>
      <c r="P300">
        <v>5</v>
      </c>
      <c r="Q300">
        <v>518</v>
      </c>
      <c r="R300">
        <v>221</v>
      </c>
      <c r="X300">
        <v>52</v>
      </c>
    </row>
    <row r="301" spans="1:26">
      <c r="A301">
        <v>32100</v>
      </c>
      <c r="B301" t="s">
        <v>477</v>
      </c>
      <c r="C301">
        <v>7111</v>
      </c>
      <c r="D301">
        <f t="shared" si="4"/>
        <v>7111</v>
      </c>
      <c r="F301">
        <v>2</v>
      </c>
      <c r="G301">
        <v>1085</v>
      </c>
      <c r="H301">
        <v>5934</v>
      </c>
      <c r="J301">
        <v>35</v>
      </c>
      <c r="O301">
        <v>50</v>
      </c>
      <c r="P301">
        <v>5</v>
      </c>
    </row>
    <row r="302" spans="1:26">
      <c r="A302">
        <v>32101</v>
      </c>
      <c r="B302" t="s">
        <v>478</v>
      </c>
      <c r="C302">
        <v>7111</v>
      </c>
      <c r="D302">
        <f t="shared" si="4"/>
        <v>7111</v>
      </c>
      <c r="F302">
        <v>2</v>
      </c>
      <c r="G302">
        <v>1085</v>
      </c>
      <c r="H302">
        <v>5934</v>
      </c>
      <c r="J302">
        <v>35</v>
      </c>
      <c r="O302">
        <v>50</v>
      </c>
      <c r="P302">
        <v>5</v>
      </c>
    </row>
    <row r="303" spans="1:26">
      <c r="A303">
        <v>32102</v>
      </c>
      <c r="B303" t="s">
        <v>479</v>
      </c>
      <c r="C303">
        <v>0</v>
      </c>
      <c r="D303">
        <f t="shared" si="4"/>
        <v>0</v>
      </c>
    </row>
    <row r="304" spans="1:26">
      <c r="A304">
        <v>32200</v>
      </c>
      <c r="B304" t="s">
        <v>480</v>
      </c>
      <c r="C304">
        <v>111</v>
      </c>
      <c r="D304">
        <f t="shared" si="4"/>
        <v>111</v>
      </c>
      <c r="F304">
        <v>97</v>
      </c>
      <c r="O304">
        <v>14</v>
      </c>
    </row>
    <row r="305" spans="1:26">
      <c r="A305">
        <v>32300</v>
      </c>
      <c r="B305" t="s">
        <v>481</v>
      </c>
      <c r="C305">
        <v>2</v>
      </c>
      <c r="D305">
        <f t="shared" si="4"/>
        <v>2</v>
      </c>
      <c r="K305">
        <v>2</v>
      </c>
    </row>
    <row r="306" spans="1:26">
      <c r="A306">
        <v>32400</v>
      </c>
      <c r="B306" t="s">
        <v>482</v>
      </c>
      <c r="C306">
        <v>0</v>
      </c>
      <c r="D306">
        <f t="shared" si="4"/>
        <v>0</v>
      </c>
    </row>
    <row r="307" spans="1:26">
      <c r="A307">
        <v>32500</v>
      </c>
      <c r="B307" t="s">
        <v>483</v>
      </c>
      <c r="C307">
        <v>0</v>
      </c>
      <c r="D307">
        <f t="shared" si="4"/>
        <v>0</v>
      </c>
    </row>
    <row r="308" spans="1:26">
      <c r="A308">
        <v>32550</v>
      </c>
      <c r="B308" t="s">
        <v>484</v>
      </c>
      <c r="C308">
        <v>0</v>
      </c>
      <c r="D308">
        <f t="shared" si="4"/>
        <v>0</v>
      </c>
    </row>
    <row r="309" spans="1:26">
      <c r="A309">
        <v>32600</v>
      </c>
      <c r="B309" t="s">
        <v>485</v>
      </c>
      <c r="C309">
        <v>988</v>
      </c>
      <c r="D309">
        <f t="shared" si="4"/>
        <v>988</v>
      </c>
      <c r="K309">
        <v>171</v>
      </c>
      <c r="L309">
        <v>26</v>
      </c>
      <c r="Q309">
        <v>518</v>
      </c>
      <c r="R309">
        <v>221</v>
      </c>
      <c r="X309">
        <v>52</v>
      </c>
    </row>
    <row r="310" spans="1:26">
      <c r="A310">
        <v>32601</v>
      </c>
      <c r="B310" t="s">
        <v>486</v>
      </c>
      <c r="C310">
        <v>0</v>
      </c>
      <c r="D310">
        <f t="shared" si="4"/>
        <v>0</v>
      </c>
    </row>
    <row r="311" spans="1:26">
      <c r="A311">
        <v>32602</v>
      </c>
      <c r="B311" t="s">
        <v>487</v>
      </c>
      <c r="C311">
        <v>1</v>
      </c>
      <c r="D311">
        <f t="shared" si="4"/>
        <v>1</v>
      </c>
      <c r="K311">
        <v>1</v>
      </c>
    </row>
    <row r="312" spans="1:26">
      <c r="A312">
        <v>32603</v>
      </c>
      <c r="B312" t="s">
        <v>488</v>
      </c>
      <c r="C312">
        <v>0</v>
      </c>
      <c r="D312">
        <f t="shared" si="4"/>
        <v>0</v>
      </c>
    </row>
    <row r="313" spans="1:26">
      <c r="A313">
        <v>32604</v>
      </c>
      <c r="B313" t="s">
        <v>489</v>
      </c>
      <c r="C313">
        <v>391</v>
      </c>
      <c r="D313">
        <f t="shared" si="4"/>
        <v>391</v>
      </c>
      <c r="K313">
        <v>170</v>
      </c>
      <c r="R313">
        <v>221</v>
      </c>
    </row>
    <row r="314" spans="1:26">
      <c r="A314">
        <v>32605</v>
      </c>
      <c r="B314" t="s">
        <v>490</v>
      </c>
      <c r="C314">
        <v>0</v>
      </c>
      <c r="D314">
        <f t="shared" si="4"/>
        <v>0</v>
      </c>
    </row>
    <row r="315" spans="1:26">
      <c r="A315">
        <v>32606</v>
      </c>
      <c r="B315" t="s">
        <v>491</v>
      </c>
      <c r="C315">
        <v>0</v>
      </c>
      <c r="D315">
        <f t="shared" si="4"/>
        <v>0</v>
      </c>
    </row>
    <row r="316" spans="1:26">
      <c r="A316">
        <v>32607</v>
      </c>
      <c r="B316" t="s">
        <v>492</v>
      </c>
      <c r="C316">
        <v>0</v>
      </c>
      <c r="D316">
        <f t="shared" si="4"/>
        <v>0</v>
      </c>
    </row>
    <row r="317" spans="1:26">
      <c r="A317">
        <v>32609</v>
      </c>
      <c r="B317" t="s">
        <v>493</v>
      </c>
      <c r="C317">
        <v>596</v>
      </c>
      <c r="D317">
        <f t="shared" si="4"/>
        <v>596</v>
      </c>
      <c r="L317">
        <v>26</v>
      </c>
      <c r="Q317">
        <v>518</v>
      </c>
      <c r="X317">
        <v>52</v>
      </c>
    </row>
    <row r="318" spans="1:26">
      <c r="A318">
        <v>33000</v>
      </c>
      <c r="B318" s="128" t="s">
        <v>494</v>
      </c>
      <c r="C318">
        <v>79427</v>
      </c>
      <c r="D318">
        <f t="shared" si="4"/>
        <v>78960</v>
      </c>
      <c r="F318">
        <v>5414</v>
      </c>
      <c r="G318">
        <v>2765</v>
      </c>
      <c r="H318">
        <v>20986</v>
      </c>
      <c r="I318">
        <v>3141</v>
      </c>
      <c r="J318">
        <v>3714</v>
      </c>
      <c r="K318">
        <v>6271</v>
      </c>
      <c r="L318">
        <v>1696</v>
      </c>
      <c r="M318">
        <v>3486</v>
      </c>
      <c r="N318">
        <v>3165</v>
      </c>
      <c r="O318">
        <v>7636</v>
      </c>
      <c r="P318">
        <v>3716</v>
      </c>
      <c r="Q318">
        <v>9261</v>
      </c>
      <c r="R318">
        <v>5794</v>
      </c>
      <c r="S318">
        <v>-102</v>
      </c>
      <c r="T318">
        <v>-88</v>
      </c>
      <c r="U318">
        <v>50</v>
      </c>
      <c r="V318">
        <v>2278</v>
      </c>
      <c r="W318">
        <v>4</v>
      </c>
      <c r="X318">
        <v>-147</v>
      </c>
      <c r="Y318">
        <v>-80</v>
      </c>
      <c r="Z318">
        <v>467</v>
      </c>
    </row>
    <row r="319" spans="1:26">
      <c r="A319">
        <v>33100</v>
      </c>
      <c r="B319" t="s">
        <v>495</v>
      </c>
      <c r="C319">
        <v>20939</v>
      </c>
      <c r="D319">
        <f t="shared" si="4"/>
        <v>20939</v>
      </c>
      <c r="F319">
        <v>2242</v>
      </c>
      <c r="G319">
        <v>657</v>
      </c>
      <c r="H319">
        <v>3762</v>
      </c>
      <c r="I319">
        <v>959</v>
      </c>
      <c r="J319">
        <v>1305</v>
      </c>
      <c r="K319">
        <v>1635</v>
      </c>
      <c r="L319">
        <v>593</v>
      </c>
      <c r="M319">
        <v>1247</v>
      </c>
      <c r="N319">
        <v>577</v>
      </c>
      <c r="O319">
        <v>2561</v>
      </c>
      <c r="P319">
        <v>978</v>
      </c>
      <c r="Q319">
        <v>2712</v>
      </c>
      <c r="R319">
        <v>1711</v>
      </c>
    </row>
    <row r="320" spans="1:26">
      <c r="A320">
        <v>33200</v>
      </c>
      <c r="B320" t="s">
        <v>496</v>
      </c>
      <c r="C320">
        <v>47355</v>
      </c>
      <c r="D320">
        <f t="shared" si="4"/>
        <v>47020</v>
      </c>
      <c r="F320">
        <v>2416</v>
      </c>
      <c r="G320">
        <v>2164</v>
      </c>
      <c r="H320">
        <v>13926</v>
      </c>
      <c r="I320">
        <v>2057</v>
      </c>
      <c r="J320">
        <v>2024</v>
      </c>
      <c r="K320">
        <v>3726</v>
      </c>
      <c r="L320">
        <v>886</v>
      </c>
      <c r="M320">
        <v>1740</v>
      </c>
      <c r="N320">
        <v>2038</v>
      </c>
      <c r="O320">
        <v>4191</v>
      </c>
      <c r="P320">
        <v>2310</v>
      </c>
      <c r="Q320">
        <v>4981</v>
      </c>
      <c r="R320">
        <v>3245</v>
      </c>
      <c r="S320">
        <v>420</v>
      </c>
      <c r="U320">
        <v>29</v>
      </c>
      <c r="V320">
        <v>785</v>
      </c>
      <c r="W320">
        <v>12</v>
      </c>
      <c r="Y320">
        <v>70</v>
      </c>
      <c r="Z320">
        <v>335</v>
      </c>
    </row>
    <row r="321" spans="1:26">
      <c r="A321">
        <v>33300</v>
      </c>
      <c r="B321" t="s">
        <v>497</v>
      </c>
      <c r="C321">
        <v>11133</v>
      </c>
      <c r="D321">
        <f t="shared" si="4"/>
        <v>11002</v>
      </c>
      <c r="F321">
        <v>756</v>
      </c>
      <c r="G321">
        <v>-56</v>
      </c>
      <c r="H321">
        <v>3298</v>
      </c>
      <c r="I321">
        <v>126</v>
      </c>
      <c r="J321">
        <v>384</v>
      </c>
      <c r="K321">
        <v>910</v>
      </c>
      <c r="L321">
        <v>217</v>
      </c>
      <c r="M321">
        <v>499</v>
      </c>
      <c r="N321">
        <v>549</v>
      </c>
      <c r="O321">
        <v>884</v>
      </c>
      <c r="P321">
        <v>428</v>
      </c>
      <c r="Q321">
        <v>1569</v>
      </c>
      <c r="R321">
        <v>839</v>
      </c>
      <c r="S321">
        <v>-522</v>
      </c>
      <c r="T321">
        <v>-88</v>
      </c>
      <c r="U321">
        <v>21</v>
      </c>
      <c r="V321">
        <v>1493</v>
      </c>
      <c r="W321">
        <v>-8</v>
      </c>
      <c r="X321">
        <v>-147</v>
      </c>
      <c r="Y321">
        <v>-150</v>
      </c>
      <c r="Z321">
        <v>131</v>
      </c>
    </row>
    <row r="322" spans="1:26">
      <c r="A322">
        <v>33301</v>
      </c>
      <c r="B322" t="s">
        <v>498</v>
      </c>
      <c r="C322">
        <v>-1242</v>
      </c>
      <c r="D322">
        <f t="shared" si="4"/>
        <v>-1248</v>
      </c>
      <c r="F322">
        <v>53</v>
      </c>
      <c r="G322">
        <v>-239</v>
      </c>
      <c r="H322">
        <v>-1130</v>
      </c>
      <c r="I322">
        <v>-124</v>
      </c>
      <c r="J322">
        <v>4</v>
      </c>
      <c r="K322">
        <v>473</v>
      </c>
      <c r="L322">
        <v>-5</v>
      </c>
      <c r="M322">
        <v>-175</v>
      </c>
      <c r="N322">
        <v>-154</v>
      </c>
      <c r="O322">
        <v>21</v>
      </c>
      <c r="P322">
        <v>-223</v>
      </c>
      <c r="R322">
        <v>-128</v>
      </c>
      <c r="S322">
        <v>-521</v>
      </c>
      <c r="U322">
        <v>19</v>
      </c>
      <c r="V322">
        <v>1174</v>
      </c>
      <c r="W322">
        <v>-5</v>
      </c>
      <c r="X322">
        <v>-147</v>
      </c>
      <c r="Y322">
        <v>-141</v>
      </c>
      <c r="Z322">
        <v>6</v>
      </c>
    </row>
    <row r="323" spans="1:26">
      <c r="A323">
        <v>33302</v>
      </c>
      <c r="B323" t="s">
        <v>499</v>
      </c>
      <c r="C323">
        <v>-1259</v>
      </c>
      <c r="D323">
        <f t="shared" si="4"/>
        <v>-1259</v>
      </c>
      <c r="O323">
        <v>-701</v>
      </c>
      <c r="Q323">
        <v>-525</v>
      </c>
      <c r="T323">
        <v>-33</v>
      </c>
    </row>
    <row r="324" spans="1:26">
      <c r="A324">
        <v>33303</v>
      </c>
      <c r="B324" t="s">
        <v>500</v>
      </c>
      <c r="C324">
        <v>-78</v>
      </c>
      <c r="D324">
        <f t="shared" ref="D324:D387" si="5">SUM(F324:Y324)</f>
        <v>-78</v>
      </c>
      <c r="I324">
        <v>-78</v>
      </c>
    </row>
    <row r="325" spans="1:26">
      <c r="A325">
        <v>33304</v>
      </c>
      <c r="B325" t="s">
        <v>501</v>
      </c>
      <c r="C325">
        <v>13712</v>
      </c>
      <c r="D325">
        <f t="shared" si="5"/>
        <v>13587</v>
      </c>
      <c r="F325">
        <v>703</v>
      </c>
      <c r="G325">
        <v>183</v>
      </c>
      <c r="H325">
        <v>4429</v>
      </c>
      <c r="I325">
        <v>327</v>
      </c>
      <c r="J325">
        <v>380</v>
      </c>
      <c r="K325">
        <v>437</v>
      </c>
      <c r="L325">
        <v>223</v>
      </c>
      <c r="M325">
        <v>674</v>
      </c>
      <c r="N325">
        <v>704</v>
      </c>
      <c r="O325">
        <v>1564</v>
      </c>
      <c r="P325">
        <v>651</v>
      </c>
      <c r="Q325">
        <v>2094</v>
      </c>
      <c r="R325">
        <v>966</v>
      </c>
      <c r="S325">
        <v>-1</v>
      </c>
      <c r="T325">
        <v>-56</v>
      </c>
      <c r="U325">
        <v>2</v>
      </c>
      <c r="V325">
        <v>319</v>
      </c>
      <c r="W325">
        <v>-3</v>
      </c>
      <c r="Y325">
        <v>-9</v>
      </c>
      <c r="Z325">
        <v>125</v>
      </c>
    </row>
    <row r="326" spans="1:26">
      <c r="A326">
        <v>34000</v>
      </c>
      <c r="B326" s="128" t="s">
        <v>502</v>
      </c>
      <c r="C326">
        <v>8522</v>
      </c>
      <c r="D326">
        <f t="shared" si="5"/>
        <v>8518</v>
      </c>
      <c r="F326">
        <v>-47</v>
      </c>
      <c r="G326">
        <v>218</v>
      </c>
      <c r="H326">
        <v>6259</v>
      </c>
      <c r="I326">
        <v>200</v>
      </c>
      <c r="J326">
        <v>-121</v>
      </c>
      <c r="K326">
        <v>5</v>
      </c>
      <c r="L326">
        <v>331</v>
      </c>
      <c r="M326">
        <v>407</v>
      </c>
      <c r="N326">
        <v>124</v>
      </c>
      <c r="O326">
        <v>816</v>
      </c>
      <c r="P326">
        <v>241</v>
      </c>
      <c r="Q326">
        <v>-205</v>
      </c>
      <c r="R326">
        <v>368</v>
      </c>
      <c r="S326">
        <v>-105</v>
      </c>
      <c r="V326">
        <v>24</v>
      </c>
      <c r="X326">
        <v>1</v>
      </c>
      <c r="Y326">
        <v>2</v>
      </c>
      <c r="Z326">
        <v>4</v>
      </c>
    </row>
    <row r="327" spans="1:26">
      <c r="A327">
        <v>34100</v>
      </c>
      <c r="B327" t="s">
        <v>503</v>
      </c>
      <c r="C327">
        <v>-444</v>
      </c>
      <c r="D327">
        <f t="shared" si="5"/>
        <v>-444</v>
      </c>
      <c r="G327">
        <v>-27</v>
      </c>
      <c r="H327">
        <v>-102</v>
      </c>
      <c r="N327">
        <v>3</v>
      </c>
      <c r="P327">
        <v>-1</v>
      </c>
      <c r="Q327">
        <v>-320</v>
      </c>
      <c r="R327">
        <v>3</v>
      </c>
    </row>
    <row r="328" spans="1:26">
      <c r="A328">
        <v>34210</v>
      </c>
      <c r="B328" t="s">
        <v>504</v>
      </c>
      <c r="C328">
        <v>808</v>
      </c>
      <c r="D328">
        <f t="shared" si="5"/>
        <v>808</v>
      </c>
      <c r="F328">
        <v>-108</v>
      </c>
      <c r="G328">
        <v>244</v>
      </c>
      <c r="H328">
        <v>-250</v>
      </c>
      <c r="J328">
        <v>-25</v>
      </c>
      <c r="L328">
        <v>74</v>
      </c>
      <c r="M328">
        <v>368</v>
      </c>
      <c r="N328">
        <v>121</v>
      </c>
      <c r="O328">
        <v>53</v>
      </c>
      <c r="P328">
        <v>-12</v>
      </c>
      <c r="Q328">
        <v>65</v>
      </c>
      <c r="R328">
        <v>283</v>
      </c>
      <c r="S328">
        <v>-6</v>
      </c>
      <c r="X328">
        <v>1</v>
      </c>
    </row>
    <row r="329" spans="1:26">
      <c r="A329">
        <v>34220</v>
      </c>
      <c r="B329" t="s">
        <v>505</v>
      </c>
      <c r="C329">
        <v>1778</v>
      </c>
      <c r="D329">
        <f t="shared" si="5"/>
        <v>1774</v>
      </c>
      <c r="F329">
        <v>61</v>
      </c>
      <c r="H329">
        <v>1096</v>
      </c>
      <c r="I329">
        <v>33</v>
      </c>
      <c r="K329">
        <v>143</v>
      </c>
      <c r="L329">
        <v>159</v>
      </c>
      <c r="M329">
        <v>39</v>
      </c>
      <c r="P329">
        <v>128</v>
      </c>
      <c r="R329">
        <v>83</v>
      </c>
      <c r="S329">
        <v>6</v>
      </c>
      <c r="V329">
        <v>24</v>
      </c>
      <c r="Y329">
        <v>2</v>
      </c>
      <c r="Z329">
        <v>4</v>
      </c>
    </row>
    <row r="330" spans="1:26">
      <c r="A330">
        <v>34300</v>
      </c>
      <c r="B330" t="s">
        <v>506</v>
      </c>
      <c r="C330">
        <v>0</v>
      </c>
      <c r="D330">
        <f t="shared" si="5"/>
        <v>0</v>
      </c>
    </row>
    <row r="331" spans="1:26">
      <c r="A331">
        <v>34400</v>
      </c>
      <c r="B331" t="s">
        <v>507</v>
      </c>
      <c r="C331">
        <v>-722</v>
      </c>
      <c r="D331">
        <f t="shared" si="5"/>
        <v>-722</v>
      </c>
      <c r="H331">
        <v>-109</v>
      </c>
      <c r="J331">
        <v>-165</v>
      </c>
      <c r="K331">
        <v>-277</v>
      </c>
      <c r="P331">
        <v>-12</v>
      </c>
      <c r="Q331">
        <v>-159</v>
      </c>
    </row>
    <row r="332" spans="1:26">
      <c r="A332">
        <v>34500</v>
      </c>
      <c r="B332" t="s">
        <v>508</v>
      </c>
      <c r="C332">
        <v>0</v>
      </c>
      <c r="D332">
        <f t="shared" si="5"/>
        <v>0</v>
      </c>
    </row>
    <row r="333" spans="1:26">
      <c r="A333">
        <v>34600</v>
      </c>
      <c r="B333" t="s">
        <v>509</v>
      </c>
      <c r="C333">
        <v>113</v>
      </c>
      <c r="D333">
        <f t="shared" si="5"/>
        <v>113</v>
      </c>
      <c r="L333">
        <v>113</v>
      </c>
    </row>
    <row r="334" spans="1:26">
      <c r="A334">
        <v>34610</v>
      </c>
      <c r="B334" t="s">
        <v>510</v>
      </c>
      <c r="C334">
        <v>102</v>
      </c>
      <c r="D334">
        <f t="shared" si="5"/>
        <v>102</v>
      </c>
      <c r="L334">
        <v>102</v>
      </c>
    </row>
    <row r="335" spans="1:26">
      <c r="A335">
        <v>34620</v>
      </c>
      <c r="B335" t="s">
        <v>511</v>
      </c>
      <c r="C335">
        <v>12</v>
      </c>
      <c r="D335">
        <f t="shared" si="5"/>
        <v>12</v>
      </c>
      <c r="L335">
        <v>12</v>
      </c>
    </row>
    <row r="336" spans="1:26">
      <c r="A336">
        <v>34700</v>
      </c>
      <c r="B336" t="s">
        <v>512</v>
      </c>
      <c r="C336">
        <v>0</v>
      </c>
      <c r="D336">
        <f t="shared" si="5"/>
        <v>0</v>
      </c>
    </row>
    <row r="337" spans="1:26">
      <c r="A337">
        <v>34800</v>
      </c>
      <c r="B337" t="s">
        <v>513</v>
      </c>
      <c r="C337">
        <v>-27</v>
      </c>
      <c r="D337">
        <f t="shared" si="5"/>
        <v>-27</v>
      </c>
      <c r="H337">
        <v>-27</v>
      </c>
    </row>
    <row r="338" spans="1:26">
      <c r="A338">
        <v>34900</v>
      </c>
      <c r="B338" t="s">
        <v>514</v>
      </c>
      <c r="C338">
        <v>211</v>
      </c>
      <c r="D338">
        <f t="shared" si="5"/>
        <v>211</v>
      </c>
      <c r="G338">
        <v>-1</v>
      </c>
      <c r="H338">
        <v>212</v>
      </c>
    </row>
    <row r="339" spans="1:26">
      <c r="A339">
        <v>34950</v>
      </c>
      <c r="B339" t="s">
        <v>515</v>
      </c>
      <c r="C339">
        <v>6804</v>
      </c>
      <c r="D339">
        <f t="shared" si="5"/>
        <v>6804</v>
      </c>
      <c r="G339">
        <v>2</v>
      </c>
      <c r="H339">
        <v>5439</v>
      </c>
      <c r="I339">
        <v>167</v>
      </c>
      <c r="J339">
        <v>69</v>
      </c>
      <c r="K339">
        <v>139</v>
      </c>
      <c r="L339">
        <v>-15</v>
      </c>
      <c r="O339">
        <v>763</v>
      </c>
      <c r="P339">
        <v>138</v>
      </c>
      <c r="Q339">
        <v>208</v>
      </c>
      <c r="S339">
        <v>-106</v>
      </c>
    </row>
    <row r="340" spans="1:26">
      <c r="A340">
        <v>35000</v>
      </c>
      <c r="B340" t="s">
        <v>516</v>
      </c>
      <c r="C340">
        <v>0</v>
      </c>
      <c r="D340">
        <f t="shared" si="5"/>
        <v>0</v>
      </c>
    </row>
    <row r="341" spans="1:26">
      <c r="A341">
        <v>35500</v>
      </c>
      <c r="B341" t="s">
        <v>517</v>
      </c>
      <c r="C341">
        <v>0</v>
      </c>
      <c r="D341">
        <f t="shared" si="5"/>
        <v>0</v>
      </c>
    </row>
    <row r="342" spans="1:26">
      <c r="A342">
        <v>35700</v>
      </c>
      <c r="B342" t="s">
        <v>518</v>
      </c>
      <c r="C342">
        <v>0</v>
      </c>
      <c r="D342">
        <f t="shared" si="5"/>
        <v>0</v>
      </c>
    </row>
    <row r="343" spans="1:26">
      <c r="A343">
        <v>36000</v>
      </c>
      <c r="B343" t="s">
        <v>519</v>
      </c>
      <c r="C343">
        <v>0</v>
      </c>
      <c r="D343">
        <f t="shared" si="5"/>
        <v>0</v>
      </c>
    </row>
    <row r="344" spans="1:26">
      <c r="A344">
        <v>39700</v>
      </c>
      <c r="B344" t="s">
        <v>520</v>
      </c>
      <c r="C344">
        <v>0</v>
      </c>
      <c r="D344">
        <f t="shared" si="5"/>
        <v>0</v>
      </c>
    </row>
    <row r="345" spans="1:26">
      <c r="A345">
        <v>39800</v>
      </c>
      <c r="B345" t="s">
        <v>521</v>
      </c>
      <c r="C345">
        <v>0</v>
      </c>
      <c r="D345">
        <f t="shared" si="5"/>
        <v>0</v>
      </c>
    </row>
    <row r="346" spans="1:26">
      <c r="A346">
        <v>39900</v>
      </c>
      <c r="B346" t="s">
        <v>522</v>
      </c>
      <c r="C346">
        <v>0</v>
      </c>
      <c r="D346">
        <f t="shared" si="5"/>
        <v>0</v>
      </c>
    </row>
    <row r="347" spans="1:26">
      <c r="A347">
        <v>40000</v>
      </c>
      <c r="B347" t="s">
        <v>523</v>
      </c>
      <c r="C347">
        <v>0</v>
      </c>
      <c r="D347">
        <f t="shared" si="5"/>
        <v>0</v>
      </c>
    </row>
    <row r="348" spans="1:26">
      <c r="A348">
        <v>41000</v>
      </c>
      <c r="B348" t="s">
        <v>524</v>
      </c>
      <c r="C348">
        <v>186221</v>
      </c>
      <c r="D348">
        <f t="shared" si="5"/>
        <v>184438</v>
      </c>
      <c r="F348">
        <v>5212</v>
      </c>
      <c r="G348">
        <v>10725</v>
      </c>
      <c r="H348">
        <v>36558</v>
      </c>
      <c r="I348">
        <v>6765</v>
      </c>
      <c r="J348">
        <v>10591</v>
      </c>
      <c r="K348">
        <v>15563</v>
      </c>
      <c r="L348">
        <v>7581</v>
      </c>
      <c r="M348">
        <v>9302</v>
      </c>
      <c r="N348">
        <v>13381</v>
      </c>
      <c r="O348">
        <v>22974</v>
      </c>
      <c r="P348">
        <v>7549</v>
      </c>
      <c r="Q348">
        <v>20453</v>
      </c>
      <c r="R348">
        <v>11096</v>
      </c>
      <c r="S348">
        <v>2822</v>
      </c>
      <c r="U348">
        <v>329</v>
      </c>
      <c r="V348">
        <v>3446</v>
      </c>
      <c r="W348">
        <v>1</v>
      </c>
      <c r="X348">
        <v>1</v>
      </c>
      <c r="Y348">
        <v>89</v>
      </c>
      <c r="Z348">
        <v>1783</v>
      </c>
    </row>
    <row r="349" spans="1:26">
      <c r="A349">
        <v>41100</v>
      </c>
      <c r="B349" t="s">
        <v>525</v>
      </c>
      <c r="C349">
        <v>188555</v>
      </c>
      <c r="D349">
        <f t="shared" si="5"/>
        <v>187333</v>
      </c>
      <c r="F349">
        <v>6650</v>
      </c>
      <c r="G349">
        <v>8237</v>
      </c>
      <c r="H349">
        <v>44105</v>
      </c>
      <c r="I349">
        <v>8677</v>
      </c>
      <c r="J349">
        <v>8245</v>
      </c>
      <c r="K349">
        <v>12801</v>
      </c>
      <c r="L349">
        <v>5533</v>
      </c>
      <c r="M349">
        <v>7280</v>
      </c>
      <c r="N349">
        <v>10234</v>
      </c>
      <c r="O349">
        <v>19410</v>
      </c>
      <c r="P349">
        <v>9879</v>
      </c>
      <c r="Q349">
        <v>24911</v>
      </c>
      <c r="R349">
        <v>13428</v>
      </c>
      <c r="S349">
        <v>2311</v>
      </c>
      <c r="T349">
        <v>221</v>
      </c>
      <c r="U349">
        <v>329</v>
      </c>
      <c r="V349">
        <v>5005</v>
      </c>
      <c r="Y349">
        <v>77</v>
      </c>
      <c r="Z349">
        <v>1222</v>
      </c>
    </row>
    <row r="350" spans="1:26">
      <c r="A350">
        <v>41110</v>
      </c>
      <c r="B350" t="s">
        <v>525</v>
      </c>
      <c r="C350">
        <v>177130</v>
      </c>
      <c r="D350">
        <f t="shared" si="5"/>
        <v>176163</v>
      </c>
      <c r="F350">
        <v>6227</v>
      </c>
      <c r="G350">
        <v>7468</v>
      </c>
      <c r="H350">
        <v>41843</v>
      </c>
      <c r="I350">
        <v>8339</v>
      </c>
      <c r="J350">
        <v>7773</v>
      </c>
      <c r="K350">
        <v>12337</v>
      </c>
      <c r="L350">
        <v>5299</v>
      </c>
      <c r="M350">
        <v>6875</v>
      </c>
      <c r="N350">
        <v>9833</v>
      </c>
      <c r="O350">
        <v>18692</v>
      </c>
      <c r="P350">
        <v>9074</v>
      </c>
      <c r="Q350">
        <v>23023</v>
      </c>
      <c r="R350">
        <v>12879</v>
      </c>
      <c r="S350">
        <v>2107</v>
      </c>
      <c r="T350">
        <v>127</v>
      </c>
      <c r="U350">
        <v>233</v>
      </c>
      <c r="V350">
        <v>3962</v>
      </c>
      <c r="Y350">
        <v>72</v>
      </c>
      <c r="Z350">
        <v>967</v>
      </c>
    </row>
    <row r="351" spans="1:26">
      <c r="A351">
        <v>41120</v>
      </c>
      <c r="B351" t="s">
        <v>526</v>
      </c>
      <c r="C351">
        <v>11425</v>
      </c>
      <c r="D351">
        <f t="shared" si="5"/>
        <v>11169</v>
      </c>
      <c r="F351">
        <v>423</v>
      </c>
      <c r="G351">
        <v>770</v>
      </c>
      <c r="H351">
        <v>2262</v>
      </c>
      <c r="I351">
        <v>338</v>
      </c>
      <c r="J351">
        <v>473</v>
      </c>
      <c r="K351">
        <v>464</v>
      </c>
      <c r="L351">
        <v>234</v>
      </c>
      <c r="M351">
        <v>405</v>
      </c>
      <c r="N351">
        <v>400</v>
      </c>
      <c r="O351">
        <v>717</v>
      </c>
      <c r="P351">
        <v>806</v>
      </c>
      <c r="Q351">
        <v>1888</v>
      </c>
      <c r="R351">
        <v>549</v>
      </c>
      <c r="S351">
        <v>204</v>
      </c>
      <c r="T351">
        <v>93</v>
      </c>
      <c r="U351">
        <v>96</v>
      </c>
      <c r="V351">
        <v>1043</v>
      </c>
      <c r="Y351">
        <v>4</v>
      </c>
      <c r="Z351">
        <v>256</v>
      </c>
    </row>
    <row r="352" spans="1:26">
      <c r="A352">
        <v>41130</v>
      </c>
      <c r="B352" t="s">
        <v>527</v>
      </c>
      <c r="C352">
        <v>120258</v>
      </c>
      <c r="D352">
        <f t="shared" si="5"/>
        <v>119966</v>
      </c>
      <c r="F352">
        <v>4477</v>
      </c>
      <c r="G352">
        <v>4528</v>
      </c>
      <c r="H352">
        <v>31877</v>
      </c>
      <c r="I352">
        <v>6090</v>
      </c>
      <c r="J352">
        <v>8245</v>
      </c>
      <c r="M352">
        <v>5345</v>
      </c>
      <c r="N352">
        <v>7035</v>
      </c>
      <c r="O352">
        <v>14378</v>
      </c>
      <c r="P352">
        <v>6453</v>
      </c>
      <c r="Q352">
        <v>18906</v>
      </c>
      <c r="R352">
        <v>10085</v>
      </c>
      <c r="V352">
        <v>2506</v>
      </c>
      <c r="Y352">
        <v>41</v>
      </c>
      <c r="Z352">
        <v>292</v>
      </c>
    </row>
    <row r="353" spans="1:26">
      <c r="A353">
        <v>41200</v>
      </c>
      <c r="B353" t="s">
        <v>528</v>
      </c>
      <c r="C353">
        <v>9554</v>
      </c>
      <c r="D353">
        <f t="shared" si="5"/>
        <v>9345</v>
      </c>
      <c r="F353">
        <v>580</v>
      </c>
      <c r="G353">
        <v>1509</v>
      </c>
      <c r="H353">
        <v>-5271</v>
      </c>
      <c r="I353">
        <v>438</v>
      </c>
      <c r="J353">
        <v>1464</v>
      </c>
      <c r="K353">
        <v>1725</v>
      </c>
      <c r="L353">
        <v>1120</v>
      </c>
      <c r="M353">
        <v>1319</v>
      </c>
      <c r="N353">
        <v>2116</v>
      </c>
      <c r="O353">
        <v>2411</v>
      </c>
      <c r="P353">
        <v>1478</v>
      </c>
      <c r="Q353">
        <v>2398</v>
      </c>
      <c r="R353">
        <v>-1707</v>
      </c>
      <c r="S353">
        <v>297</v>
      </c>
      <c r="U353">
        <v>35</v>
      </c>
      <c r="V353">
        <v>-568</v>
      </c>
      <c r="Y353">
        <v>1</v>
      </c>
      <c r="Z353">
        <v>209</v>
      </c>
    </row>
    <row r="354" spans="1:26">
      <c r="A354">
        <v>41300</v>
      </c>
      <c r="B354" t="s">
        <v>529</v>
      </c>
      <c r="C354">
        <v>8680</v>
      </c>
      <c r="D354">
        <f t="shared" si="5"/>
        <v>8355</v>
      </c>
      <c r="F354">
        <v>239</v>
      </c>
      <c r="G354">
        <v>565</v>
      </c>
      <c r="H354">
        <v>1327</v>
      </c>
      <c r="I354">
        <v>354</v>
      </c>
      <c r="J354">
        <v>548</v>
      </c>
      <c r="K354">
        <v>556</v>
      </c>
      <c r="L354">
        <v>685</v>
      </c>
      <c r="M354">
        <v>285</v>
      </c>
      <c r="N354">
        <v>586</v>
      </c>
      <c r="O354">
        <v>407</v>
      </c>
      <c r="P354">
        <v>636</v>
      </c>
      <c r="Q354">
        <v>538</v>
      </c>
      <c r="R354">
        <v>525</v>
      </c>
      <c r="S354">
        <v>88</v>
      </c>
      <c r="T354">
        <v>39</v>
      </c>
      <c r="U354">
        <v>80</v>
      </c>
      <c r="V354">
        <v>890</v>
      </c>
      <c r="Y354">
        <v>7</v>
      </c>
      <c r="Z354">
        <v>325</v>
      </c>
    </row>
    <row r="355" spans="1:26">
      <c r="A355">
        <v>41400</v>
      </c>
      <c r="B355" t="s">
        <v>530</v>
      </c>
      <c r="C355">
        <v>405</v>
      </c>
      <c r="D355">
        <f t="shared" si="5"/>
        <v>400</v>
      </c>
      <c r="F355">
        <v>57</v>
      </c>
      <c r="G355">
        <v>75</v>
      </c>
      <c r="H355">
        <v>20</v>
      </c>
      <c r="I355">
        <v>11</v>
      </c>
      <c r="J355">
        <v>17</v>
      </c>
      <c r="K355">
        <v>46</v>
      </c>
      <c r="L355">
        <v>6</v>
      </c>
      <c r="M355">
        <v>27</v>
      </c>
      <c r="O355">
        <v>36</v>
      </c>
      <c r="P355">
        <v>23</v>
      </c>
      <c r="Q355">
        <v>42</v>
      </c>
      <c r="R355">
        <v>15</v>
      </c>
      <c r="S355">
        <v>18</v>
      </c>
      <c r="V355">
        <v>4</v>
      </c>
      <c r="Y355">
        <v>3</v>
      </c>
      <c r="Z355">
        <v>5</v>
      </c>
    </row>
    <row r="356" spans="1:26">
      <c r="A356">
        <v>41410</v>
      </c>
      <c r="B356" t="s">
        <v>531</v>
      </c>
      <c r="C356">
        <v>166</v>
      </c>
      <c r="D356">
        <f t="shared" si="5"/>
        <v>166</v>
      </c>
      <c r="G356">
        <v>75</v>
      </c>
      <c r="I356">
        <v>11</v>
      </c>
      <c r="J356">
        <v>17</v>
      </c>
      <c r="L356">
        <v>6</v>
      </c>
      <c r="O356">
        <v>36</v>
      </c>
      <c r="S356">
        <v>18</v>
      </c>
      <c r="Y356">
        <v>3</v>
      </c>
    </row>
    <row r="357" spans="1:26">
      <c r="A357">
        <v>41420</v>
      </c>
      <c r="B357" t="s">
        <v>532</v>
      </c>
      <c r="C357">
        <v>121</v>
      </c>
      <c r="D357">
        <f t="shared" si="5"/>
        <v>121</v>
      </c>
      <c r="F357">
        <v>57</v>
      </c>
      <c r="H357">
        <v>20</v>
      </c>
      <c r="M357">
        <v>2</v>
      </c>
      <c r="Q357">
        <v>42</v>
      </c>
    </row>
    <row r="358" spans="1:26">
      <c r="A358">
        <v>41430</v>
      </c>
      <c r="B358" t="s">
        <v>533</v>
      </c>
      <c r="C358">
        <v>30</v>
      </c>
      <c r="D358">
        <f t="shared" si="5"/>
        <v>25</v>
      </c>
      <c r="M358">
        <v>24</v>
      </c>
      <c r="Q358">
        <v>1</v>
      </c>
      <c r="Z358">
        <v>5</v>
      </c>
    </row>
    <row r="359" spans="1:26">
      <c r="A359">
        <v>41500</v>
      </c>
      <c r="B359" t="s">
        <v>534</v>
      </c>
      <c r="C359">
        <v>8855</v>
      </c>
      <c r="D359">
        <f t="shared" si="5"/>
        <v>8838</v>
      </c>
      <c r="F359">
        <v>428</v>
      </c>
      <c r="G359">
        <v>339</v>
      </c>
      <c r="H359">
        <v>3264</v>
      </c>
      <c r="I359">
        <v>309</v>
      </c>
      <c r="J359">
        <v>309</v>
      </c>
      <c r="K359">
        <v>410</v>
      </c>
      <c r="L359">
        <v>237</v>
      </c>
      <c r="M359">
        <v>391</v>
      </c>
      <c r="N359">
        <v>433</v>
      </c>
      <c r="O359">
        <v>701</v>
      </c>
      <c r="P359">
        <v>437</v>
      </c>
      <c r="Q359">
        <v>966</v>
      </c>
      <c r="R359">
        <v>470</v>
      </c>
      <c r="S359">
        <v>108</v>
      </c>
      <c r="T359">
        <v>1</v>
      </c>
      <c r="V359">
        <v>31</v>
      </c>
      <c r="W359">
        <v>1</v>
      </c>
      <c r="X359">
        <v>1</v>
      </c>
      <c r="Y359">
        <v>2</v>
      </c>
      <c r="Z359">
        <v>17</v>
      </c>
    </row>
    <row r="360" spans="1:26">
      <c r="A360">
        <v>41510</v>
      </c>
      <c r="B360" t="s">
        <v>535</v>
      </c>
      <c r="C360">
        <v>2829</v>
      </c>
      <c r="D360">
        <f t="shared" si="5"/>
        <v>2806</v>
      </c>
      <c r="F360">
        <v>120</v>
      </c>
      <c r="G360">
        <v>92</v>
      </c>
      <c r="H360">
        <v>871</v>
      </c>
      <c r="I360">
        <v>59</v>
      </c>
      <c r="J360">
        <v>79</v>
      </c>
      <c r="K360">
        <v>105</v>
      </c>
      <c r="L360">
        <v>66</v>
      </c>
      <c r="M360">
        <v>84</v>
      </c>
      <c r="N360">
        <v>89</v>
      </c>
      <c r="O360">
        <v>338</v>
      </c>
      <c r="P360">
        <v>157</v>
      </c>
      <c r="Q360">
        <v>500</v>
      </c>
      <c r="R360">
        <v>155</v>
      </c>
      <c r="S360">
        <v>53</v>
      </c>
      <c r="T360">
        <v>1</v>
      </c>
      <c r="V360">
        <v>33</v>
      </c>
      <c r="W360">
        <v>1</v>
      </c>
      <c r="X360">
        <v>1</v>
      </c>
      <c r="Y360">
        <v>2</v>
      </c>
      <c r="Z360">
        <v>23</v>
      </c>
    </row>
    <row r="361" spans="1:26">
      <c r="A361">
        <v>41521</v>
      </c>
      <c r="B361" t="s">
        <v>536</v>
      </c>
      <c r="C361">
        <v>10322</v>
      </c>
      <c r="D361">
        <f t="shared" si="5"/>
        <v>10322</v>
      </c>
      <c r="F361">
        <v>66</v>
      </c>
      <c r="G361">
        <v>216</v>
      </c>
      <c r="H361">
        <v>5086</v>
      </c>
      <c r="I361">
        <v>650</v>
      </c>
      <c r="J361">
        <v>339</v>
      </c>
      <c r="K361">
        <v>762</v>
      </c>
      <c r="L361">
        <v>317</v>
      </c>
      <c r="M361">
        <v>180</v>
      </c>
      <c r="N361">
        <v>254</v>
      </c>
      <c r="O361">
        <v>693</v>
      </c>
      <c r="P361">
        <v>553</v>
      </c>
      <c r="Q361">
        <v>1069</v>
      </c>
      <c r="R361">
        <v>23</v>
      </c>
      <c r="S361">
        <v>114</v>
      </c>
    </row>
    <row r="362" spans="1:26">
      <c r="A362">
        <v>41526</v>
      </c>
      <c r="B362" t="s">
        <v>537</v>
      </c>
      <c r="C362">
        <v>26</v>
      </c>
      <c r="D362">
        <f t="shared" si="5"/>
        <v>26</v>
      </c>
      <c r="J362">
        <v>18</v>
      </c>
      <c r="O362">
        <v>4</v>
      </c>
      <c r="P362">
        <v>3</v>
      </c>
      <c r="Q362">
        <v>1</v>
      </c>
    </row>
    <row r="363" spans="1:26">
      <c r="A363">
        <v>41527</v>
      </c>
      <c r="B363" t="s">
        <v>538</v>
      </c>
      <c r="C363">
        <v>1005</v>
      </c>
      <c r="D363">
        <f t="shared" si="5"/>
        <v>1005</v>
      </c>
      <c r="F363">
        <v>120</v>
      </c>
      <c r="G363">
        <v>119</v>
      </c>
      <c r="H363">
        <v>208</v>
      </c>
      <c r="I363">
        <v>-1</v>
      </c>
      <c r="J363">
        <v>4</v>
      </c>
      <c r="L363">
        <v>31</v>
      </c>
      <c r="M363">
        <v>92</v>
      </c>
      <c r="N363">
        <v>48</v>
      </c>
      <c r="O363">
        <v>21</v>
      </c>
      <c r="P363">
        <v>39</v>
      </c>
      <c r="R363">
        <v>311</v>
      </c>
      <c r="S363">
        <v>13</v>
      </c>
    </row>
    <row r="364" spans="1:26">
      <c r="A364">
        <v>41528</v>
      </c>
      <c r="B364" t="s">
        <v>539</v>
      </c>
      <c r="C364">
        <v>0</v>
      </c>
      <c r="D364">
        <f t="shared" si="5"/>
        <v>0</v>
      </c>
    </row>
    <row r="365" spans="1:26">
      <c r="A365">
        <v>41540</v>
      </c>
      <c r="B365" t="s">
        <v>540</v>
      </c>
      <c r="C365">
        <v>74</v>
      </c>
      <c r="D365">
        <f t="shared" si="5"/>
        <v>74</v>
      </c>
      <c r="F365">
        <v>41</v>
      </c>
      <c r="G365">
        <v>-1</v>
      </c>
      <c r="H365">
        <v>35</v>
      </c>
      <c r="N365">
        <v>-2</v>
      </c>
      <c r="Q365">
        <v>-1</v>
      </c>
      <c r="R365">
        <v>-6</v>
      </c>
      <c r="S365">
        <v>8</v>
      </c>
    </row>
    <row r="366" spans="1:26">
      <c r="A366">
        <v>41550</v>
      </c>
      <c r="B366" t="s">
        <v>541</v>
      </c>
      <c r="C366">
        <v>-1144</v>
      </c>
      <c r="D366">
        <f t="shared" si="5"/>
        <v>-1138</v>
      </c>
      <c r="F366">
        <v>-26</v>
      </c>
      <c r="G366">
        <v>-12</v>
      </c>
      <c r="H366">
        <v>-566</v>
      </c>
      <c r="I366">
        <v>-16</v>
      </c>
      <c r="J366">
        <v>-29</v>
      </c>
      <c r="K366">
        <v>-12</v>
      </c>
      <c r="M366">
        <v>-16</v>
      </c>
      <c r="N366">
        <v>-1</v>
      </c>
      <c r="O366">
        <v>-144</v>
      </c>
      <c r="P366">
        <v>-138</v>
      </c>
      <c r="Q366">
        <v>-119</v>
      </c>
      <c r="R366">
        <v>-57</v>
      </c>
      <c r="V366">
        <v>-2</v>
      </c>
      <c r="Z366">
        <v>-6</v>
      </c>
    </row>
    <row r="367" spans="1:26">
      <c r="A367">
        <v>41560</v>
      </c>
      <c r="B367" t="s">
        <v>542</v>
      </c>
      <c r="C367">
        <v>0</v>
      </c>
      <c r="D367">
        <f t="shared" si="5"/>
        <v>0</v>
      </c>
    </row>
    <row r="368" spans="1:26">
      <c r="A368">
        <v>41561</v>
      </c>
      <c r="B368" t="s">
        <v>543</v>
      </c>
      <c r="C368">
        <v>0</v>
      </c>
      <c r="D368">
        <f t="shared" si="5"/>
        <v>0</v>
      </c>
    </row>
    <row r="369" spans="1:26">
      <c r="A369">
        <v>41562</v>
      </c>
      <c r="B369" t="s">
        <v>544</v>
      </c>
      <c r="C369">
        <v>0</v>
      </c>
      <c r="D369">
        <f t="shared" si="5"/>
        <v>0</v>
      </c>
    </row>
    <row r="370" spans="1:26">
      <c r="A370">
        <v>41570</v>
      </c>
      <c r="B370" t="s">
        <v>545</v>
      </c>
      <c r="C370">
        <v>853</v>
      </c>
      <c r="D370">
        <f t="shared" si="5"/>
        <v>853</v>
      </c>
      <c r="F370">
        <v>107</v>
      </c>
      <c r="G370">
        <v>29</v>
      </c>
      <c r="H370">
        <v>363</v>
      </c>
      <c r="I370">
        <v>9</v>
      </c>
      <c r="J370">
        <v>64</v>
      </c>
      <c r="K370">
        <v>53</v>
      </c>
      <c r="L370">
        <v>9</v>
      </c>
      <c r="M370">
        <v>56</v>
      </c>
      <c r="N370">
        <v>45</v>
      </c>
      <c r="O370">
        <v>69</v>
      </c>
      <c r="P370">
        <v>6</v>
      </c>
      <c r="R370">
        <v>43</v>
      </c>
    </row>
    <row r="371" spans="1:26">
      <c r="A371">
        <v>41585</v>
      </c>
      <c r="B371" t="s">
        <v>546</v>
      </c>
      <c r="C371">
        <v>-2</v>
      </c>
      <c r="D371">
        <f t="shared" si="5"/>
        <v>-2</v>
      </c>
      <c r="H371">
        <v>2</v>
      </c>
      <c r="M371">
        <v>-5</v>
      </c>
      <c r="R371">
        <v>1</v>
      </c>
    </row>
    <row r="372" spans="1:26">
      <c r="A372">
        <v>41590</v>
      </c>
      <c r="B372" t="s">
        <v>547</v>
      </c>
      <c r="C372">
        <v>7</v>
      </c>
      <c r="D372">
        <f t="shared" si="5"/>
        <v>7</v>
      </c>
      <c r="H372">
        <v>7</v>
      </c>
    </row>
    <row r="373" spans="1:26">
      <c r="A373">
        <v>41595</v>
      </c>
      <c r="B373" t="s">
        <v>548</v>
      </c>
      <c r="C373">
        <v>0</v>
      </c>
      <c r="D373">
        <f t="shared" si="5"/>
        <v>0</v>
      </c>
    </row>
    <row r="374" spans="1:26">
      <c r="A374">
        <v>41596</v>
      </c>
      <c r="B374" t="s">
        <v>549</v>
      </c>
      <c r="C374">
        <v>0</v>
      </c>
      <c r="D374">
        <f t="shared" si="5"/>
        <v>0</v>
      </c>
    </row>
    <row r="375" spans="1:26">
      <c r="A375">
        <v>41597</v>
      </c>
      <c r="B375" t="s">
        <v>550</v>
      </c>
      <c r="C375">
        <v>0</v>
      </c>
      <c r="D375">
        <f t="shared" si="5"/>
        <v>0</v>
      </c>
    </row>
    <row r="376" spans="1:26">
      <c r="A376">
        <v>41600</v>
      </c>
      <c r="B376" t="s">
        <v>551</v>
      </c>
      <c r="C376">
        <v>-5116</v>
      </c>
      <c r="D376">
        <f t="shared" si="5"/>
        <v>-5116</v>
      </c>
      <c r="G376">
        <v>-104</v>
      </c>
      <c r="H376">
        <v>-2743</v>
      </c>
      <c r="I376">
        <v>-393</v>
      </c>
      <c r="J376">
        <v>-166</v>
      </c>
      <c r="K376">
        <v>-498</v>
      </c>
      <c r="L376">
        <v>-185</v>
      </c>
      <c r="O376">
        <v>-280</v>
      </c>
      <c r="P376">
        <v>-184</v>
      </c>
      <c r="Q376">
        <v>-483</v>
      </c>
      <c r="S376">
        <v>-80</v>
      </c>
    </row>
    <row r="377" spans="1:26">
      <c r="A377">
        <v>41800</v>
      </c>
      <c r="B377" t="s">
        <v>552</v>
      </c>
      <c r="C377">
        <v>162</v>
      </c>
      <c r="D377">
        <f t="shared" si="5"/>
        <v>157</v>
      </c>
      <c r="F377">
        <v>12</v>
      </c>
      <c r="H377">
        <v>70</v>
      </c>
      <c r="J377">
        <v>7</v>
      </c>
      <c r="K377">
        <v>25</v>
      </c>
      <c r="L377">
        <v>1</v>
      </c>
      <c r="M377">
        <v>1</v>
      </c>
      <c r="N377">
        <v>12</v>
      </c>
      <c r="O377">
        <v>9</v>
      </c>
      <c r="U377">
        <v>5</v>
      </c>
      <c r="V377">
        <v>15</v>
      </c>
      <c r="Z377">
        <v>5</v>
      </c>
    </row>
    <row r="378" spans="1:26">
      <c r="A378">
        <v>41810</v>
      </c>
      <c r="B378" t="s">
        <v>535</v>
      </c>
      <c r="C378">
        <v>0</v>
      </c>
      <c r="D378">
        <f t="shared" si="5"/>
        <v>0</v>
      </c>
    </row>
    <row r="379" spans="1:26">
      <c r="A379">
        <v>41820</v>
      </c>
      <c r="B379" t="s">
        <v>553</v>
      </c>
      <c r="C379">
        <v>1</v>
      </c>
      <c r="D379">
        <f t="shared" si="5"/>
        <v>1</v>
      </c>
      <c r="O379">
        <v>1</v>
      </c>
    </row>
    <row r="380" spans="1:26">
      <c r="A380">
        <v>41830</v>
      </c>
      <c r="B380" t="s">
        <v>554</v>
      </c>
      <c r="C380">
        <v>136</v>
      </c>
      <c r="D380">
        <f t="shared" si="5"/>
        <v>131</v>
      </c>
      <c r="F380">
        <v>11</v>
      </c>
      <c r="H380">
        <v>70</v>
      </c>
      <c r="J380">
        <v>7</v>
      </c>
      <c r="K380">
        <v>23</v>
      </c>
      <c r="N380">
        <v>12</v>
      </c>
      <c r="O380">
        <v>8</v>
      </c>
      <c r="Z380">
        <v>5</v>
      </c>
    </row>
    <row r="381" spans="1:26">
      <c r="A381">
        <v>41890</v>
      </c>
      <c r="B381" t="s">
        <v>555</v>
      </c>
      <c r="C381">
        <v>22</v>
      </c>
      <c r="D381">
        <f t="shared" si="5"/>
        <v>22</v>
      </c>
      <c r="K381">
        <v>1</v>
      </c>
      <c r="M381">
        <v>1</v>
      </c>
      <c r="U381">
        <v>5</v>
      </c>
      <c r="V381">
        <v>15</v>
      </c>
    </row>
    <row r="382" spans="1:26">
      <c r="A382">
        <v>41891</v>
      </c>
      <c r="B382" t="s">
        <v>556</v>
      </c>
      <c r="C382">
        <v>0</v>
      </c>
      <c r="D382">
        <f t="shared" si="5"/>
        <v>0</v>
      </c>
    </row>
    <row r="383" spans="1:26">
      <c r="A383">
        <v>41892</v>
      </c>
      <c r="B383" t="s">
        <v>557</v>
      </c>
      <c r="C383">
        <v>0</v>
      </c>
      <c r="D383">
        <f t="shared" si="5"/>
        <v>0</v>
      </c>
    </row>
    <row r="384" spans="1:26">
      <c r="A384">
        <v>41893</v>
      </c>
      <c r="B384" t="s">
        <v>558</v>
      </c>
      <c r="C384">
        <v>0</v>
      </c>
      <c r="D384">
        <f t="shared" si="5"/>
        <v>0</v>
      </c>
    </row>
    <row r="385" spans="1:26">
      <c r="A385">
        <v>41899</v>
      </c>
      <c r="B385" t="s">
        <v>559</v>
      </c>
      <c r="C385">
        <v>5</v>
      </c>
      <c r="D385">
        <f t="shared" si="5"/>
        <v>5</v>
      </c>
      <c r="U385">
        <v>5</v>
      </c>
    </row>
    <row r="386" spans="1:26">
      <c r="A386">
        <v>41900</v>
      </c>
      <c r="B386" t="s">
        <v>560</v>
      </c>
      <c r="C386">
        <v>0</v>
      </c>
      <c r="D386">
        <f t="shared" si="5"/>
        <v>0</v>
      </c>
    </row>
    <row r="387" spans="1:26">
      <c r="A387">
        <v>50000</v>
      </c>
      <c r="B387" t="s">
        <v>561</v>
      </c>
      <c r="C387">
        <v>0</v>
      </c>
      <c r="D387">
        <f t="shared" si="5"/>
        <v>0</v>
      </c>
    </row>
    <row r="388" spans="1:26">
      <c r="A388">
        <v>51000</v>
      </c>
      <c r="B388" t="s">
        <v>562</v>
      </c>
      <c r="C388">
        <v>135911</v>
      </c>
      <c r="D388">
        <f t="shared" ref="D388:D451" si="6">SUM(F388:Y388)</f>
        <v>134578</v>
      </c>
      <c r="F388">
        <v>3163</v>
      </c>
      <c r="G388">
        <v>9299</v>
      </c>
      <c r="H388">
        <v>23486</v>
      </c>
      <c r="I388">
        <v>4640</v>
      </c>
      <c r="J388">
        <v>8662</v>
      </c>
      <c r="K388">
        <v>12460</v>
      </c>
      <c r="L388">
        <v>6019</v>
      </c>
      <c r="M388">
        <v>6921</v>
      </c>
      <c r="N388">
        <v>9082</v>
      </c>
      <c r="O388">
        <v>17863</v>
      </c>
      <c r="P388">
        <v>6898</v>
      </c>
      <c r="Q388">
        <v>14040</v>
      </c>
      <c r="R388">
        <v>7407</v>
      </c>
      <c r="S388">
        <v>2230</v>
      </c>
      <c r="U388">
        <v>359</v>
      </c>
      <c r="V388">
        <v>1997</v>
      </c>
      <c r="Y388">
        <v>52</v>
      </c>
      <c r="Z388">
        <v>1333</v>
      </c>
    </row>
    <row r="389" spans="1:26">
      <c r="A389">
        <v>51100</v>
      </c>
      <c r="B389" t="s">
        <v>563</v>
      </c>
      <c r="C389">
        <v>20299</v>
      </c>
      <c r="D389">
        <f t="shared" si="6"/>
        <v>19395</v>
      </c>
      <c r="F389">
        <v>2023</v>
      </c>
      <c r="G389">
        <v>3490</v>
      </c>
      <c r="H389">
        <v>-11030</v>
      </c>
      <c r="I389">
        <v>1932</v>
      </c>
      <c r="J389">
        <v>2930</v>
      </c>
      <c r="K389">
        <v>4121</v>
      </c>
      <c r="L389">
        <v>2148</v>
      </c>
      <c r="M389">
        <v>1926</v>
      </c>
      <c r="N389">
        <v>3232</v>
      </c>
      <c r="O389">
        <v>4422</v>
      </c>
      <c r="P389">
        <v>3188</v>
      </c>
      <c r="Q389">
        <v>5548</v>
      </c>
      <c r="R389">
        <v>-3073</v>
      </c>
      <c r="S389">
        <v>654</v>
      </c>
      <c r="T389">
        <v>130</v>
      </c>
      <c r="U389">
        <v>265</v>
      </c>
      <c r="V389">
        <v>-2551</v>
      </c>
      <c r="Y389">
        <v>40</v>
      </c>
      <c r="Z389">
        <v>904</v>
      </c>
    </row>
    <row r="390" spans="1:26">
      <c r="A390">
        <v>51200</v>
      </c>
      <c r="B390" t="s">
        <v>564</v>
      </c>
      <c r="C390">
        <v>95953</v>
      </c>
      <c r="D390">
        <f t="shared" si="6"/>
        <v>95621</v>
      </c>
      <c r="F390">
        <v>2943</v>
      </c>
      <c r="G390">
        <v>4289</v>
      </c>
      <c r="H390">
        <v>23378</v>
      </c>
      <c r="I390">
        <v>3277</v>
      </c>
      <c r="J390">
        <v>4162</v>
      </c>
      <c r="K390">
        <v>6646</v>
      </c>
      <c r="L390">
        <v>2673</v>
      </c>
      <c r="M390">
        <v>4388</v>
      </c>
      <c r="N390">
        <v>6015</v>
      </c>
      <c r="O390">
        <v>10224</v>
      </c>
      <c r="P390">
        <v>4973</v>
      </c>
      <c r="Q390">
        <v>12663</v>
      </c>
      <c r="R390">
        <v>7356</v>
      </c>
      <c r="S390">
        <v>1353</v>
      </c>
      <c r="U390">
        <v>-44</v>
      </c>
      <c r="V390">
        <v>1320</v>
      </c>
      <c r="W390">
        <v>1</v>
      </c>
      <c r="Y390">
        <v>4</v>
      </c>
      <c r="Z390">
        <v>332</v>
      </c>
    </row>
    <row r="391" spans="1:26">
      <c r="A391">
        <v>51210</v>
      </c>
      <c r="B391" t="s">
        <v>564</v>
      </c>
      <c r="C391">
        <v>86511</v>
      </c>
      <c r="D391">
        <f t="shared" si="6"/>
        <v>86245</v>
      </c>
      <c r="F391">
        <v>2560</v>
      </c>
      <c r="G391">
        <v>3798</v>
      </c>
      <c r="H391">
        <v>20979</v>
      </c>
      <c r="I391">
        <v>3054</v>
      </c>
      <c r="J391">
        <v>3767</v>
      </c>
      <c r="K391">
        <v>6179</v>
      </c>
      <c r="L391">
        <v>2455</v>
      </c>
      <c r="M391">
        <v>4004</v>
      </c>
      <c r="N391">
        <v>5508</v>
      </c>
      <c r="O391">
        <v>9319</v>
      </c>
      <c r="P391">
        <v>4436</v>
      </c>
      <c r="Q391">
        <v>11106</v>
      </c>
      <c r="R391">
        <v>6833</v>
      </c>
      <c r="S391">
        <v>1166</v>
      </c>
      <c r="V391">
        <v>1077</v>
      </c>
      <c r="Y391">
        <v>4</v>
      </c>
      <c r="Z391">
        <v>266</v>
      </c>
    </row>
    <row r="392" spans="1:26">
      <c r="A392">
        <v>51220</v>
      </c>
      <c r="B392" t="s">
        <v>565</v>
      </c>
      <c r="C392">
        <v>0</v>
      </c>
      <c r="D392">
        <f t="shared" si="6"/>
        <v>0</v>
      </c>
    </row>
    <row r="393" spans="1:26">
      <c r="A393">
        <v>51230</v>
      </c>
      <c r="B393" t="s">
        <v>566</v>
      </c>
      <c r="C393">
        <v>0</v>
      </c>
      <c r="D393">
        <f t="shared" si="6"/>
        <v>0</v>
      </c>
    </row>
    <row r="394" spans="1:26">
      <c r="A394">
        <v>51240</v>
      </c>
      <c r="B394" t="s">
        <v>567</v>
      </c>
      <c r="C394">
        <v>1454</v>
      </c>
      <c r="D394">
        <f t="shared" si="6"/>
        <v>1432</v>
      </c>
      <c r="F394">
        <v>44</v>
      </c>
      <c r="H394">
        <v>322</v>
      </c>
      <c r="I394">
        <v>59</v>
      </c>
      <c r="J394">
        <v>81</v>
      </c>
      <c r="K394">
        <v>155</v>
      </c>
      <c r="L394">
        <v>29</v>
      </c>
      <c r="M394">
        <v>51</v>
      </c>
      <c r="N394">
        <v>114</v>
      </c>
      <c r="O394">
        <v>157</v>
      </c>
      <c r="P394">
        <v>94</v>
      </c>
      <c r="Q394">
        <v>157</v>
      </c>
      <c r="R394">
        <v>119</v>
      </c>
      <c r="S394">
        <v>13</v>
      </c>
      <c r="V394">
        <v>37</v>
      </c>
      <c r="Z394">
        <v>22</v>
      </c>
    </row>
    <row r="395" spans="1:26">
      <c r="A395">
        <v>51250</v>
      </c>
      <c r="B395" t="s">
        <v>568</v>
      </c>
      <c r="C395">
        <v>8031</v>
      </c>
      <c r="D395">
        <f t="shared" si="6"/>
        <v>7987</v>
      </c>
      <c r="F395">
        <v>338</v>
      </c>
      <c r="G395">
        <v>491</v>
      </c>
      <c r="H395">
        <v>2077</v>
      </c>
      <c r="I395">
        <v>165</v>
      </c>
      <c r="J395">
        <v>314</v>
      </c>
      <c r="K395">
        <v>312</v>
      </c>
      <c r="L395">
        <v>188</v>
      </c>
      <c r="M395">
        <v>333</v>
      </c>
      <c r="N395">
        <v>393</v>
      </c>
      <c r="O395">
        <v>747</v>
      </c>
      <c r="P395">
        <v>443</v>
      </c>
      <c r="Q395">
        <v>1400</v>
      </c>
      <c r="R395">
        <v>404</v>
      </c>
      <c r="S395">
        <v>175</v>
      </c>
      <c r="V395">
        <v>206</v>
      </c>
      <c r="W395">
        <v>1</v>
      </c>
      <c r="Z395">
        <v>44</v>
      </c>
    </row>
    <row r="396" spans="1:26">
      <c r="A396">
        <v>51260</v>
      </c>
      <c r="B396" t="s">
        <v>569</v>
      </c>
      <c r="C396">
        <v>68895</v>
      </c>
      <c r="D396">
        <f t="shared" si="6"/>
        <v>68772</v>
      </c>
      <c r="F396">
        <v>2362</v>
      </c>
      <c r="G396">
        <v>2780</v>
      </c>
      <c r="H396">
        <v>18106</v>
      </c>
      <c r="I396">
        <v>2840</v>
      </c>
      <c r="J396">
        <v>4162</v>
      </c>
      <c r="K396">
        <v>6646</v>
      </c>
      <c r="N396">
        <v>3899</v>
      </c>
      <c r="O396">
        <v>7813</v>
      </c>
      <c r="P396">
        <v>3495</v>
      </c>
      <c r="Q396">
        <v>10265</v>
      </c>
      <c r="R396">
        <v>5649</v>
      </c>
      <c r="V396">
        <v>752</v>
      </c>
      <c r="Y396">
        <v>3</v>
      </c>
      <c r="Z396">
        <v>123</v>
      </c>
    </row>
    <row r="397" spans="1:26">
      <c r="A397">
        <v>51300</v>
      </c>
      <c r="B397" t="s">
        <v>570</v>
      </c>
      <c r="C397">
        <v>2310</v>
      </c>
      <c r="D397">
        <f t="shared" si="6"/>
        <v>2359</v>
      </c>
      <c r="F397">
        <v>51</v>
      </c>
      <c r="G397">
        <v>251</v>
      </c>
      <c r="H397">
        <v>-227</v>
      </c>
      <c r="I397">
        <v>414</v>
      </c>
      <c r="J397">
        <v>350</v>
      </c>
      <c r="K397">
        <v>-66</v>
      </c>
      <c r="L397">
        <v>462</v>
      </c>
      <c r="M397">
        <v>-116</v>
      </c>
      <c r="N397">
        <v>-165</v>
      </c>
      <c r="O397">
        <v>604</v>
      </c>
      <c r="P397">
        <v>158</v>
      </c>
      <c r="Q397">
        <v>396</v>
      </c>
      <c r="R397">
        <v>71</v>
      </c>
      <c r="S397">
        <v>-117</v>
      </c>
      <c r="T397">
        <v>82</v>
      </c>
      <c r="U397">
        <v>3</v>
      </c>
      <c r="V397">
        <v>212</v>
      </c>
      <c r="Y397">
        <v>-4</v>
      </c>
      <c r="Z397">
        <v>-49</v>
      </c>
    </row>
    <row r="398" spans="1:26">
      <c r="A398">
        <v>51310</v>
      </c>
      <c r="B398" t="s">
        <v>571</v>
      </c>
      <c r="C398">
        <v>1533</v>
      </c>
      <c r="D398">
        <f t="shared" si="6"/>
        <v>1507</v>
      </c>
      <c r="F398">
        <v>150</v>
      </c>
      <c r="G398">
        <v>220</v>
      </c>
      <c r="H398">
        <v>-1198</v>
      </c>
      <c r="I398">
        <v>655</v>
      </c>
      <c r="J398">
        <v>226</v>
      </c>
      <c r="K398">
        <v>178</v>
      </c>
      <c r="L398">
        <v>225</v>
      </c>
      <c r="M398">
        <v>9</v>
      </c>
      <c r="N398">
        <v>-33</v>
      </c>
      <c r="O398">
        <v>609</v>
      </c>
      <c r="P398">
        <v>238</v>
      </c>
      <c r="Q398">
        <v>457</v>
      </c>
      <c r="R398">
        <v>-270</v>
      </c>
      <c r="S398">
        <v>-69</v>
      </c>
      <c r="T398">
        <v>49</v>
      </c>
      <c r="U398">
        <v>3</v>
      </c>
      <c r="V398">
        <v>53</v>
      </c>
      <c r="Y398">
        <v>5</v>
      </c>
      <c r="Z398">
        <v>26</v>
      </c>
    </row>
    <row r="399" spans="1:26">
      <c r="A399">
        <v>51311</v>
      </c>
      <c r="B399" t="s">
        <v>572</v>
      </c>
      <c r="C399">
        <v>13003</v>
      </c>
      <c r="D399">
        <f t="shared" si="6"/>
        <v>12840</v>
      </c>
      <c r="G399">
        <v>2421</v>
      </c>
      <c r="H399">
        <v>-17222</v>
      </c>
      <c r="I399">
        <v>-3494</v>
      </c>
      <c r="K399">
        <v>4665</v>
      </c>
      <c r="L399">
        <v>1757</v>
      </c>
      <c r="M399">
        <v>2649</v>
      </c>
      <c r="N399">
        <v>3709</v>
      </c>
      <c r="O399">
        <v>7848</v>
      </c>
      <c r="P399">
        <v>3270</v>
      </c>
      <c r="Q399">
        <v>12534</v>
      </c>
      <c r="R399">
        <v>-6209</v>
      </c>
      <c r="S399">
        <v>837</v>
      </c>
      <c r="T399">
        <v>75</v>
      </c>
      <c r="Z399">
        <v>163</v>
      </c>
    </row>
    <row r="400" spans="1:26">
      <c r="A400">
        <v>51312</v>
      </c>
      <c r="B400" t="s">
        <v>573</v>
      </c>
      <c r="C400">
        <v>-9460</v>
      </c>
      <c r="D400">
        <f t="shared" si="6"/>
        <v>-9323</v>
      </c>
      <c r="G400">
        <v>-2201</v>
      </c>
      <c r="H400">
        <v>16025</v>
      </c>
      <c r="I400">
        <v>2839</v>
      </c>
      <c r="K400">
        <v>-4487</v>
      </c>
      <c r="L400">
        <v>-1532</v>
      </c>
      <c r="M400">
        <v>-2641</v>
      </c>
      <c r="N400">
        <v>-3742</v>
      </c>
      <c r="O400">
        <v>-7239</v>
      </c>
      <c r="P400">
        <v>-3031</v>
      </c>
      <c r="Q400">
        <v>-8216</v>
      </c>
      <c r="R400">
        <v>5834</v>
      </c>
      <c r="S400">
        <v>-906</v>
      </c>
      <c r="T400">
        <v>-26</v>
      </c>
      <c r="Z400">
        <v>-137</v>
      </c>
    </row>
    <row r="401" spans="1:26">
      <c r="A401">
        <v>51313</v>
      </c>
      <c r="B401" t="s">
        <v>574</v>
      </c>
      <c r="C401">
        <v>-3752</v>
      </c>
      <c r="D401">
        <f t="shared" si="6"/>
        <v>-3706</v>
      </c>
      <c r="G401">
        <v>-111</v>
      </c>
      <c r="I401">
        <v>233</v>
      </c>
      <c r="L401">
        <v>-161</v>
      </c>
      <c r="M401">
        <v>314</v>
      </c>
      <c r="N401">
        <v>-82</v>
      </c>
      <c r="O401">
        <v>-142</v>
      </c>
      <c r="Q401">
        <v>-3861</v>
      </c>
      <c r="R401">
        <v>106</v>
      </c>
      <c r="T401">
        <v>-2</v>
      </c>
      <c r="Z401">
        <v>-46</v>
      </c>
    </row>
    <row r="402" spans="1:26">
      <c r="A402">
        <v>51314</v>
      </c>
      <c r="B402" t="s">
        <v>575</v>
      </c>
      <c r="C402">
        <v>-17798</v>
      </c>
      <c r="D402">
        <f t="shared" si="6"/>
        <v>-17487</v>
      </c>
      <c r="F402">
        <v>2758</v>
      </c>
      <c r="G402">
        <v>-3307</v>
      </c>
      <c r="H402">
        <v>19250</v>
      </c>
      <c r="I402">
        <v>3245</v>
      </c>
      <c r="J402">
        <v>-2548</v>
      </c>
      <c r="K402">
        <v>-7166</v>
      </c>
      <c r="L402">
        <v>-2413</v>
      </c>
      <c r="M402">
        <v>-3825</v>
      </c>
      <c r="N402">
        <v>-4949</v>
      </c>
      <c r="O402">
        <v>-9449</v>
      </c>
      <c r="P402">
        <v>-4036</v>
      </c>
      <c r="Q402">
        <v>-11092</v>
      </c>
      <c r="R402">
        <v>5834</v>
      </c>
      <c r="S402">
        <v>-1090</v>
      </c>
      <c r="T402">
        <v>25</v>
      </c>
      <c r="V402">
        <v>1249</v>
      </c>
      <c r="Y402">
        <v>27</v>
      </c>
      <c r="Z402">
        <v>-311</v>
      </c>
    </row>
    <row r="403" spans="1:26">
      <c r="A403">
        <v>51315</v>
      </c>
      <c r="B403" t="s">
        <v>576</v>
      </c>
      <c r="C403">
        <v>1865</v>
      </c>
      <c r="D403">
        <f t="shared" si="6"/>
        <v>1535</v>
      </c>
      <c r="F403">
        <v>-710</v>
      </c>
      <c r="G403">
        <v>1477</v>
      </c>
      <c r="H403">
        <v>-4510</v>
      </c>
      <c r="I403">
        <v>-667</v>
      </c>
      <c r="K403">
        <v>2903</v>
      </c>
      <c r="L403">
        <v>996</v>
      </c>
      <c r="M403">
        <v>1392</v>
      </c>
      <c r="N403">
        <v>-643</v>
      </c>
      <c r="O403">
        <v>2219</v>
      </c>
      <c r="P403">
        <v>1333</v>
      </c>
      <c r="Q403">
        <v>-775</v>
      </c>
      <c r="R403">
        <v>-840</v>
      </c>
      <c r="S403">
        <v>293</v>
      </c>
      <c r="T403">
        <v>-5</v>
      </c>
      <c r="V403">
        <v>-908</v>
      </c>
      <c r="Y403">
        <v>-20</v>
      </c>
      <c r="Z403">
        <v>330</v>
      </c>
    </row>
    <row r="404" spans="1:26">
      <c r="A404">
        <v>51316</v>
      </c>
      <c r="B404" t="s">
        <v>577</v>
      </c>
      <c r="C404">
        <v>5283</v>
      </c>
      <c r="D404">
        <f t="shared" si="6"/>
        <v>5439</v>
      </c>
      <c r="F404">
        <v>227</v>
      </c>
      <c r="G404">
        <v>-372</v>
      </c>
      <c r="H404">
        <v>1286</v>
      </c>
      <c r="I404">
        <v>261</v>
      </c>
      <c r="K404">
        <v>-223</v>
      </c>
      <c r="L404">
        <v>-116</v>
      </c>
      <c r="M404">
        <v>-208</v>
      </c>
      <c r="N404">
        <v>1850</v>
      </c>
      <c r="O404">
        <v>-9</v>
      </c>
      <c r="P404">
        <v>-329</v>
      </c>
      <c r="Q404">
        <v>2876</v>
      </c>
      <c r="S404">
        <v>-109</v>
      </c>
      <c r="T404">
        <v>6</v>
      </c>
      <c r="V404">
        <v>280</v>
      </c>
      <c r="Y404">
        <v>19</v>
      </c>
      <c r="Z404">
        <v>-156</v>
      </c>
    </row>
    <row r="405" spans="1:26">
      <c r="A405">
        <v>51317</v>
      </c>
      <c r="B405" t="s">
        <v>578</v>
      </c>
      <c r="C405">
        <v>17081</v>
      </c>
      <c r="D405">
        <f t="shared" si="6"/>
        <v>16660</v>
      </c>
      <c r="F405">
        <v>-2916</v>
      </c>
      <c r="G405">
        <v>3603</v>
      </c>
      <c r="H405">
        <v>-21010</v>
      </c>
      <c r="I405">
        <v>-4197</v>
      </c>
      <c r="J405">
        <v>2774</v>
      </c>
      <c r="K405">
        <v>7415</v>
      </c>
      <c r="L405">
        <v>2777</v>
      </c>
      <c r="M405">
        <v>3511</v>
      </c>
      <c r="N405">
        <v>5062</v>
      </c>
      <c r="O405">
        <v>10195</v>
      </c>
      <c r="P405">
        <v>4227</v>
      </c>
      <c r="Q405">
        <v>11844</v>
      </c>
      <c r="R405">
        <v>-6209</v>
      </c>
      <c r="S405">
        <v>1020</v>
      </c>
      <c r="T405">
        <v>-52</v>
      </c>
      <c r="U405">
        <v>3</v>
      </c>
      <c r="V405">
        <v>-1344</v>
      </c>
      <c r="Y405">
        <v>-43</v>
      </c>
      <c r="Z405">
        <v>421</v>
      </c>
    </row>
    <row r="406" spans="1:26">
      <c r="A406">
        <v>51318</v>
      </c>
      <c r="B406" t="s">
        <v>579</v>
      </c>
      <c r="C406">
        <v>-4963</v>
      </c>
      <c r="D406">
        <f t="shared" si="6"/>
        <v>-4587</v>
      </c>
      <c r="F406">
        <v>730</v>
      </c>
      <c r="G406">
        <v>-1588</v>
      </c>
      <c r="H406">
        <v>5143</v>
      </c>
      <c r="I406">
        <v>900</v>
      </c>
      <c r="K406">
        <v>-2973</v>
      </c>
      <c r="L406">
        <v>-1157</v>
      </c>
      <c r="M406">
        <v>-1077</v>
      </c>
      <c r="N406">
        <v>561</v>
      </c>
      <c r="O406">
        <v>-2361</v>
      </c>
      <c r="P406">
        <v>-1383</v>
      </c>
      <c r="Q406">
        <v>-3086</v>
      </c>
      <c r="R406">
        <v>946</v>
      </c>
      <c r="S406">
        <v>-297</v>
      </c>
      <c r="T406">
        <v>4</v>
      </c>
      <c r="V406">
        <v>1027</v>
      </c>
      <c r="Y406">
        <v>24</v>
      </c>
      <c r="Z406">
        <v>-376</v>
      </c>
    </row>
    <row r="407" spans="1:26">
      <c r="A407">
        <v>51319</v>
      </c>
      <c r="B407" t="s">
        <v>580</v>
      </c>
      <c r="C407">
        <v>-1640</v>
      </c>
      <c r="D407">
        <f t="shared" si="6"/>
        <v>-1758</v>
      </c>
      <c r="F407">
        <v>-240</v>
      </c>
      <c r="G407">
        <v>406</v>
      </c>
      <c r="H407">
        <v>-1355</v>
      </c>
      <c r="I407">
        <v>-197</v>
      </c>
      <c r="K407">
        <v>223</v>
      </c>
      <c r="L407">
        <v>137</v>
      </c>
      <c r="M407">
        <v>216</v>
      </c>
      <c r="N407">
        <v>-1914</v>
      </c>
      <c r="O407">
        <v>14</v>
      </c>
      <c r="P407">
        <v>426</v>
      </c>
      <c r="Q407">
        <v>690</v>
      </c>
      <c r="S407">
        <v>115</v>
      </c>
      <c r="T407">
        <v>-26</v>
      </c>
      <c r="V407">
        <v>-251</v>
      </c>
      <c r="Y407">
        <v>-2</v>
      </c>
      <c r="Z407">
        <v>118</v>
      </c>
    </row>
    <row r="408" spans="1:26">
      <c r="A408">
        <v>51320</v>
      </c>
      <c r="B408" t="s">
        <v>581</v>
      </c>
      <c r="C408">
        <v>2032</v>
      </c>
      <c r="D408">
        <f t="shared" si="6"/>
        <v>2080</v>
      </c>
      <c r="F408">
        <v>-51</v>
      </c>
      <c r="G408">
        <v>40</v>
      </c>
      <c r="H408">
        <v>248</v>
      </c>
      <c r="I408">
        <v>416</v>
      </c>
      <c r="J408">
        <v>183</v>
      </c>
      <c r="K408">
        <v>-194</v>
      </c>
      <c r="L408">
        <v>194</v>
      </c>
      <c r="M408">
        <v>-113</v>
      </c>
      <c r="N408">
        <v>-105</v>
      </c>
      <c r="O408">
        <v>202</v>
      </c>
      <c r="P408">
        <v>177</v>
      </c>
      <c r="Q408">
        <v>779</v>
      </c>
      <c r="R408">
        <v>71</v>
      </c>
      <c r="S408">
        <v>-13</v>
      </c>
      <c r="T408">
        <v>33</v>
      </c>
      <c r="U408">
        <v>-1</v>
      </c>
      <c r="V408">
        <v>213</v>
      </c>
      <c r="Y408">
        <v>1</v>
      </c>
      <c r="Z408">
        <v>-48</v>
      </c>
    </row>
    <row r="409" spans="1:26">
      <c r="A409">
        <v>51321</v>
      </c>
      <c r="B409" t="s">
        <v>582</v>
      </c>
      <c r="C409">
        <v>46933</v>
      </c>
      <c r="D409">
        <f t="shared" si="6"/>
        <v>45928</v>
      </c>
      <c r="F409">
        <v>1851</v>
      </c>
      <c r="G409">
        <v>1786</v>
      </c>
      <c r="H409">
        <v>12765</v>
      </c>
      <c r="I409">
        <v>1174</v>
      </c>
      <c r="J409">
        <v>1826</v>
      </c>
      <c r="K409">
        <v>2346</v>
      </c>
      <c r="L409">
        <v>895</v>
      </c>
      <c r="M409">
        <v>1688</v>
      </c>
      <c r="N409">
        <v>1955</v>
      </c>
      <c r="O409">
        <v>4962</v>
      </c>
      <c r="P409">
        <v>2667</v>
      </c>
      <c r="Q409">
        <v>6876</v>
      </c>
      <c r="R409">
        <v>3323</v>
      </c>
      <c r="S409">
        <v>612</v>
      </c>
      <c r="T409">
        <v>35</v>
      </c>
      <c r="U409">
        <v>-1</v>
      </c>
      <c r="V409">
        <v>1117</v>
      </c>
      <c r="W409">
        <v>9</v>
      </c>
      <c r="Y409">
        <v>42</v>
      </c>
      <c r="Z409">
        <v>1005</v>
      </c>
    </row>
    <row r="410" spans="1:26">
      <c r="A410">
        <v>51322</v>
      </c>
      <c r="B410" t="s">
        <v>583</v>
      </c>
      <c r="C410">
        <v>-44899</v>
      </c>
      <c r="D410">
        <f t="shared" si="6"/>
        <v>-43846</v>
      </c>
      <c r="F410">
        <v>-1902</v>
      </c>
      <c r="G410">
        <v>-1746</v>
      </c>
      <c r="H410">
        <v>-12517</v>
      </c>
      <c r="I410">
        <v>-759</v>
      </c>
      <c r="J410">
        <v>-1643</v>
      </c>
      <c r="K410">
        <v>-2539</v>
      </c>
      <c r="L410">
        <v>-701</v>
      </c>
      <c r="M410">
        <v>-1801</v>
      </c>
      <c r="N410">
        <v>-2059</v>
      </c>
      <c r="O410">
        <v>-4761</v>
      </c>
      <c r="P410">
        <v>-2489</v>
      </c>
      <c r="Q410">
        <v>-6097</v>
      </c>
      <c r="R410">
        <v>-3251</v>
      </c>
      <c r="S410">
        <v>-625</v>
      </c>
      <c r="T410">
        <v>-2</v>
      </c>
      <c r="V410">
        <v>-904</v>
      </c>
      <c r="W410">
        <v>-9</v>
      </c>
      <c r="Y410">
        <v>-41</v>
      </c>
      <c r="Z410">
        <v>-1053</v>
      </c>
    </row>
    <row r="411" spans="1:26">
      <c r="A411">
        <v>51323</v>
      </c>
      <c r="B411" t="s">
        <v>584</v>
      </c>
      <c r="C411">
        <v>-834</v>
      </c>
      <c r="D411">
        <f t="shared" si="6"/>
        <v>-751</v>
      </c>
      <c r="G411">
        <v>-2</v>
      </c>
      <c r="L411">
        <v>-177</v>
      </c>
      <c r="M411">
        <v>246</v>
      </c>
      <c r="N411">
        <v>341</v>
      </c>
      <c r="O411">
        <v>-1090</v>
      </c>
      <c r="T411">
        <v>-69</v>
      </c>
      <c r="Z411">
        <v>-83</v>
      </c>
    </row>
    <row r="412" spans="1:26">
      <c r="A412">
        <v>51324</v>
      </c>
      <c r="B412" t="s">
        <v>585</v>
      </c>
      <c r="C412">
        <v>48710</v>
      </c>
      <c r="D412">
        <f t="shared" si="6"/>
        <v>47487</v>
      </c>
      <c r="G412">
        <v>3138</v>
      </c>
      <c r="H412">
        <v>17639</v>
      </c>
      <c r="K412">
        <v>3310</v>
      </c>
      <c r="L412">
        <v>1434</v>
      </c>
      <c r="M412">
        <v>2277</v>
      </c>
      <c r="N412">
        <v>3350</v>
      </c>
      <c r="O412">
        <v>7523</v>
      </c>
      <c r="Q412">
        <v>8147</v>
      </c>
      <c r="S412">
        <v>735</v>
      </c>
      <c r="T412">
        <v>-69</v>
      </c>
      <c r="W412">
        <v>3</v>
      </c>
      <c r="Z412">
        <v>1223</v>
      </c>
    </row>
    <row r="413" spans="1:26">
      <c r="A413">
        <v>51325</v>
      </c>
      <c r="B413" t="s">
        <v>586</v>
      </c>
      <c r="C413">
        <v>5523</v>
      </c>
      <c r="D413">
        <f t="shared" si="6"/>
        <v>4804</v>
      </c>
      <c r="G413">
        <v>320</v>
      </c>
      <c r="H413">
        <v>2065</v>
      </c>
      <c r="K413">
        <v>327</v>
      </c>
      <c r="L413">
        <v>157</v>
      </c>
      <c r="M413">
        <v>214</v>
      </c>
      <c r="N413">
        <v>273</v>
      </c>
      <c r="O413">
        <v>217</v>
      </c>
      <c r="Q413">
        <v>1139</v>
      </c>
      <c r="S413">
        <v>125</v>
      </c>
      <c r="T413">
        <v>-39</v>
      </c>
      <c r="W413">
        <v>6</v>
      </c>
      <c r="Z413">
        <v>719</v>
      </c>
    </row>
    <row r="414" spans="1:26">
      <c r="A414">
        <v>51326</v>
      </c>
      <c r="B414" t="s">
        <v>587</v>
      </c>
      <c r="C414">
        <v>-19370</v>
      </c>
      <c r="D414">
        <f t="shared" si="6"/>
        <v>-18433</v>
      </c>
      <c r="G414">
        <v>-1672</v>
      </c>
      <c r="H414">
        <v>-6939</v>
      </c>
      <c r="K414">
        <v>-1291</v>
      </c>
      <c r="L414">
        <v>-696</v>
      </c>
      <c r="M414">
        <v>-803</v>
      </c>
      <c r="N414">
        <v>-1668</v>
      </c>
      <c r="O414">
        <v>-2778</v>
      </c>
      <c r="Q414">
        <v>-2409</v>
      </c>
      <c r="S414">
        <v>-247</v>
      </c>
      <c r="T414">
        <v>72</v>
      </c>
      <c r="W414">
        <v>-2</v>
      </c>
      <c r="Z414">
        <v>-937</v>
      </c>
    </row>
    <row r="415" spans="1:26">
      <c r="A415">
        <v>51327</v>
      </c>
      <c r="B415" t="s">
        <v>588</v>
      </c>
      <c r="C415">
        <v>-46794</v>
      </c>
      <c r="D415">
        <f t="shared" si="6"/>
        <v>-45443</v>
      </c>
      <c r="G415">
        <v>-3177</v>
      </c>
      <c r="H415">
        <v>-16507</v>
      </c>
      <c r="K415">
        <v>-3731</v>
      </c>
      <c r="L415">
        <v>-1084</v>
      </c>
      <c r="M415">
        <v>-2639</v>
      </c>
      <c r="N415">
        <v>-3786</v>
      </c>
      <c r="O415">
        <v>-6234</v>
      </c>
      <c r="Q415">
        <v>-7506</v>
      </c>
      <c r="S415">
        <v>-781</v>
      </c>
      <c r="T415">
        <v>5</v>
      </c>
      <c r="W415">
        <v>-3</v>
      </c>
      <c r="Z415">
        <v>-1351</v>
      </c>
    </row>
    <row r="416" spans="1:26">
      <c r="A416">
        <v>51328</v>
      </c>
      <c r="B416" t="s">
        <v>589</v>
      </c>
      <c r="C416">
        <v>-5266</v>
      </c>
      <c r="D416">
        <f t="shared" si="6"/>
        <v>-4711</v>
      </c>
      <c r="G416">
        <v>-239</v>
      </c>
      <c r="H416">
        <v>-2392</v>
      </c>
      <c r="K416">
        <v>-322</v>
      </c>
      <c r="L416">
        <v>-136</v>
      </c>
      <c r="M416">
        <v>-211</v>
      </c>
      <c r="N416">
        <v>-283</v>
      </c>
      <c r="O416">
        <v>-214</v>
      </c>
      <c r="Q416">
        <v>-777</v>
      </c>
      <c r="S416">
        <v>-131</v>
      </c>
      <c r="W416">
        <v>-6</v>
      </c>
      <c r="Z416">
        <v>-555</v>
      </c>
    </row>
    <row r="417" spans="1:26">
      <c r="A417">
        <v>51329</v>
      </c>
      <c r="B417" t="s">
        <v>590</v>
      </c>
      <c r="C417">
        <v>18156</v>
      </c>
      <c r="D417">
        <f t="shared" si="6"/>
        <v>17303</v>
      </c>
      <c r="G417">
        <v>1671</v>
      </c>
      <c r="H417">
        <v>6382</v>
      </c>
      <c r="K417">
        <v>1513</v>
      </c>
      <c r="L417">
        <v>520</v>
      </c>
      <c r="M417">
        <v>1049</v>
      </c>
      <c r="N417">
        <v>2009</v>
      </c>
      <c r="O417">
        <v>1688</v>
      </c>
      <c r="Q417">
        <v>2186</v>
      </c>
      <c r="S417">
        <v>287</v>
      </c>
      <c r="T417">
        <v>-4</v>
      </c>
      <c r="W417">
        <v>2</v>
      </c>
      <c r="Z417">
        <v>853</v>
      </c>
    </row>
    <row r="418" spans="1:26">
      <c r="A418">
        <v>51330</v>
      </c>
      <c r="B418" t="s">
        <v>591</v>
      </c>
      <c r="C418">
        <v>1</v>
      </c>
      <c r="D418">
        <f t="shared" si="6"/>
        <v>1</v>
      </c>
      <c r="H418">
        <v>1</v>
      </c>
    </row>
    <row r="419" spans="1:26">
      <c r="A419">
        <v>51331</v>
      </c>
      <c r="B419" t="s">
        <v>592</v>
      </c>
      <c r="C419">
        <v>1</v>
      </c>
      <c r="D419">
        <f t="shared" si="6"/>
        <v>1</v>
      </c>
      <c r="H419">
        <v>1</v>
      </c>
    </row>
    <row r="420" spans="1:26">
      <c r="A420">
        <v>51332</v>
      </c>
      <c r="B420" t="s">
        <v>593</v>
      </c>
      <c r="C420">
        <v>0</v>
      </c>
      <c r="D420">
        <f t="shared" si="6"/>
        <v>0</v>
      </c>
    </row>
    <row r="421" spans="1:26">
      <c r="A421">
        <v>51333</v>
      </c>
      <c r="B421" t="s">
        <v>594</v>
      </c>
      <c r="C421">
        <v>0</v>
      </c>
      <c r="D421">
        <f t="shared" si="6"/>
        <v>0</v>
      </c>
    </row>
    <row r="422" spans="1:26">
      <c r="A422">
        <v>51334</v>
      </c>
      <c r="B422" t="s">
        <v>595</v>
      </c>
      <c r="C422">
        <v>0</v>
      </c>
      <c r="D422">
        <f t="shared" si="6"/>
        <v>0</v>
      </c>
    </row>
    <row r="423" spans="1:26">
      <c r="A423">
        <v>51340</v>
      </c>
      <c r="B423" t="s">
        <v>596</v>
      </c>
      <c r="C423">
        <v>-1288</v>
      </c>
      <c r="D423">
        <f t="shared" si="6"/>
        <v>-1287</v>
      </c>
      <c r="F423">
        <v>-46</v>
      </c>
      <c r="G423">
        <v>-9</v>
      </c>
      <c r="H423">
        <v>-468</v>
      </c>
      <c r="I423">
        <v>-2</v>
      </c>
      <c r="J423">
        <v>-63</v>
      </c>
      <c r="K423">
        <v>-50</v>
      </c>
      <c r="L423">
        <v>9</v>
      </c>
      <c r="M423">
        <v>-6</v>
      </c>
      <c r="N423">
        <v>-23</v>
      </c>
      <c r="O423">
        <v>-202</v>
      </c>
      <c r="P423">
        <v>-19</v>
      </c>
      <c r="Q423">
        <v>-374</v>
      </c>
      <c r="R423">
        <v>-1</v>
      </c>
      <c r="S423">
        <v>-31</v>
      </c>
      <c r="V423">
        <v>-1</v>
      </c>
      <c r="W423">
        <v>-1</v>
      </c>
      <c r="Z423">
        <v>-1</v>
      </c>
    </row>
    <row r="424" spans="1:26">
      <c r="A424">
        <v>51341</v>
      </c>
      <c r="B424" t="s">
        <v>597</v>
      </c>
      <c r="C424">
        <v>-536</v>
      </c>
      <c r="D424">
        <f t="shared" si="6"/>
        <v>-536</v>
      </c>
      <c r="G424">
        <v>3</v>
      </c>
      <c r="H424">
        <v>-468</v>
      </c>
      <c r="I424">
        <v>19</v>
      </c>
      <c r="J424">
        <v>3</v>
      </c>
      <c r="L424">
        <v>10</v>
      </c>
      <c r="M424">
        <v>24</v>
      </c>
      <c r="N424">
        <v>10</v>
      </c>
      <c r="O424">
        <v>-179</v>
      </c>
      <c r="P424">
        <v>20</v>
      </c>
      <c r="Q424">
        <v>47</v>
      </c>
      <c r="R424">
        <v>5</v>
      </c>
      <c r="S424">
        <v>-29</v>
      </c>
      <c r="V424">
        <v>-1</v>
      </c>
    </row>
    <row r="425" spans="1:26">
      <c r="A425">
        <v>51342</v>
      </c>
      <c r="B425" t="s">
        <v>598</v>
      </c>
      <c r="C425">
        <v>-752</v>
      </c>
      <c r="D425">
        <f t="shared" si="6"/>
        <v>-751</v>
      </c>
      <c r="F425">
        <v>-46</v>
      </c>
      <c r="G425">
        <v>-11</v>
      </c>
      <c r="I425">
        <v>-21</v>
      </c>
      <c r="J425">
        <v>-66</v>
      </c>
      <c r="K425">
        <v>-50</v>
      </c>
      <c r="L425">
        <v>-1</v>
      </c>
      <c r="M425">
        <v>-30</v>
      </c>
      <c r="N425">
        <v>-33</v>
      </c>
      <c r="O425">
        <v>-23</v>
      </c>
      <c r="P425">
        <v>-39</v>
      </c>
      <c r="Q425">
        <v>-422</v>
      </c>
      <c r="R425">
        <v>-6</v>
      </c>
      <c r="S425">
        <v>-2</v>
      </c>
      <c r="W425">
        <v>-1</v>
      </c>
      <c r="Z425">
        <v>-1</v>
      </c>
    </row>
    <row r="426" spans="1:26">
      <c r="A426">
        <v>51350</v>
      </c>
      <c r="B426" t="s">
        <v>599</v>
      </c>
      <c r="C426">
        <v>2</v>
      </c>
      <c r="D426">
        <f t="shared" si="6"/>
        <v>2</v>
      </c>
      <c r="F426">
        <v>-2</v>
      </c>
      <c r="H426">
        <v>-8</v>
      </c>
      <c r="J426">
        <v>5</v>
      </c>
      <c r="L426">
        <v>35</v>
      </c>
      <c r="M426">
        <v>-6</v>
      </c>
      <c r="N426">
        <v>-4</v>
      </c>
      <c r="O426">
        <v>-5</v>
      </c>
      <c r="P426">
        <v>-1</v>
      </c>
      <c r="Q426">
        <v>-9</v>
      </c>
      <c r="S426">
        <v>-3</v>
      </c>
    </row>
    <row r="427" spans="1:26">
      <c r="A427">
        <v>51351</v>
      </c>
      <c r="B427" t="s">
        <v>600</v>
      </c>
      <c r="C427">
        <v>169</v>
      </c>
      <c r="D427">
        <f t="shared" si="6"/>
        <v>169</v>
      </c>
      <c r="F427">
        <v>7</v>
      </c>
      <c r="H427">
        <v>84</v>
      </c>
      <c r="J427">
        <v>5</v>
      </c>
      <c r="K427">
        <v>4</v>
      </c>
      <c r="L427">
        <v>35</v>
      </c>
      <c r="M427">
        <v>17</v>
      </c>
      <c r="O427">
        <v>8</v>
      </c>
      <c r="P427">
        <v>5</v>
      </c>
      <c r="Q427">
        <v>2</v>
      </c>
      <c r="R427">
        <v>1</v>
      </c>
      <c r="S427">
        <v>1</v>
      </c>
    </row>
    <row r="428" spans="1:26">
      <c r="A428">
        <v>51352</v>
      </c>
      <c r="B428" t="s">
        <v>601</v>
      </c>
      <c r="C428">
        <v>-165</v>
      </c>
      <c r="D428">
        <f t="shared" si="6"/>
        <v>-165</v>
      </c>
      <c r="F428">
        <v>-9</v>
      </c>
      <c r="H428">
        <v>-91</v>
      </c>
      <c r="K428">
        <v>-4</v>
      </c>
      <c r="M428">
        <v>-22</v>
      </c>
      <c r="N428">
        <v>-4</v>
      </c>
      <c r="O428">
        <v>-13</v>
      </c>
      <c r="P428">
        <v>-6</v>
      </c>
      <c r="Q428">
        <v>-11</v>
      </c>
      <c r="S428">
        <v>-5</v>
      </c>
    </row>
    <row r="429" spans="1:26">
      <c r="A429">
        <v>51353</v>
      </c>
      <c r="B429" t="s">
        <v>602</v>
      </c>
      <c r="C429">
        <v>-115</v>
      </c>
      <c r="D429">
        <f t="shared" si="6"/>
        <v>-115</v>
      </c>
      <c r="L429">
        <v>-31</v>
      </c>
      <c r="M429">
        <v>-1</v>
      </c>
      <c r="N429">
        <v>41</v>
      </c>
      <c r="O429">
        <v>-124</v>
      </c>
    </row>
    <row r="430" spans="1:26">
      <c r="A430">
        <v>51354</v>
      </c>
      <c r="B430" t="s">
        <v>603</v>
      </c>
      <c r="C430">
        <v>232</v>
      </c>
      <c r="D430">
        <f t="shared" si="6"/>
        <v>232</v>
      </c>
      <c r="G430">
        <v>36</v>
      </c>
      <c r="H430">
        <v>96</v>
      </c>
      <c r="K430">
        <v>7</v>
      </c>
      <c r="L430">
        <v>66</v>
      </c>
      <c r="M430">
        <v>18</v>
      </c>
      <c r="O430">
        <v>8</v>
      </c>
      <c r="S430">
        <v>1</v>
      </c>
    </row>
    <row r="431" spans="1:26">
      <c r="A431">
        <v>51355</v>
      </c>
      <c r="B431" t="s">
        <v>604</v>
      </c>
      <c r="C431">
        <v>8</v>
      </c>
      <c r="D431">
        <f t="shared" si="6"/>
        <v>8</v>
      </c>
      <c r="M431">
        <v>6</v>
      </c>
      <c r="Q431">
        <v>2</v>
      </c>
    </row>
    <row r="432" spans="1:26">
      <c r="A432">
        <v>51356</v>
      </c>
      <c r="B432" t="s">
        <v>605</v>
      </c>
      <c r="C432">
        <v>-90</v>
      </c>
      <c r="D432">
        <f t="shared" si="6"/>
        <v>-90</v>
      </c>
      <c r="G432">
        <v>-36</v>
      </c>
      <c r="H432">
        <v>-13</v>
      </c>
      <c r="K432">
        <v>-2</v>
      </c>
      <c r="L432">
        <v>-31</v>
      </c>
      <c r="M432">
        <v>-8</v>
      </c>
    </row>
    <row r="433" spans="1:19">
      <c r="A433">
        <v>51357</v>
      </c>
      <c r="B433" t="s">
        <v>606</v>
      </c>
      <c r="C433">
        <v>-402</v>
      </c>
      <c r="D433">
        <f t="shared" si="6"/>
        <v>-402</v>
      </c>
      <c r="G433">
        <v>-36</v>
      </c>
      <c r="H433">
        <v>-91</v>
      </c>
      <c r="K433">
        <v>-19</v>
      </c>
      <c r="M433">
        <v>-24</v>
      </c>
      <c r="N433">
        <v>-44</v>
      </c>
      <c r="O433">
        <v>-138</v>
      </c>
      <c r="Q433">
        <v>-10</v>
      </c>
      <c r="S433">
        <v>-40</v>
      </c>
    </row>
    <row r="434" spans="1:19">
      <c r="A434">
        <v>51358</v>
      </c>
      <c r="B434" t="s">
        <v>607</v>
      </c>
      <c r="C434">
        <v>-8</v>
      </c>
      <c r="D434">
        <f t="shared" si="6"/>
        <v>-8</v>
      </c>
      <c r="M434">
        <v>-5</v>
      </c>
      <c r="N434">
        <v>-1</v>
      </c>
      <c r="Q434">
        <v>-2</v>
      </c>
    </row>
    <row r="435" spans="1:19">
      <c r="A435">
        <v>51359</v>
      </c>
      <c r="B435" t="s">
        <v>608</v>
      </c>
      <c r="C435">
        <v>257</v>
      </c>
      <c r="D435">
        <f t="shared" si="6"/>
        <v>257</v>
      </c>
      <c r="G435">
        <v>36</v>
      </c>
      <c r="K435">
        <v>14</v>
      </c>
      <c r="M435">
        <v>7</v>
      </c>
      <c r="N435">
        <v>41</v>
      </c>
      <c r="O435">
        <v>124</v>
      </c>
      <c r="S435">
        <v>35</v>
      </c>
    </row>
    <row r="436" spans="1:19">
      <c r="A436">
        <v>51360</v>
      </c>
      <c r="B436" t="s">
        <v>609</v>
      </c>
      <c r="C436">
        <v>0</v>
      </c>
      <c r="D436">
        <f t="shared" si="6"/>
        <v>0</v>
      </c>
    </row>
    <row r="437" spans="1:19">
      <c r="A437">
        <v>51361</v>
      </c>
      <c r="B437" t="s">
        <v>610</v>
      </c>
      <c r="C437">
        <v>0</v>
      </c>
      <c r="D437">
        <f t="shared" si="6"/>
        <v>0</v>
      </c>
    </row>
    <row r="438" spans="1:19">
      <c r="A438">
        <v>51362</v>
      </c>
      <c r="B438" t="s">
        <v>611</v>
      </c>
      <c r="C438">
        <v>0</v>
      </c>
      <c r="D438">
        <f t="shared" si="6"/>
        <v>0</v>
      </c>
    </row>
    <row r="439" spans="1:19">
      <c r="A439">
        <v>51363</v>
      </c>
      <c r="B439" t="s">
        <v>612</v>
      </c>
      <c r="C439">
        <v>0</v>
      </c>
      <c r="D439">
        <f t="shared" si="6"/>
        <v>0</v>
      </c>
    </row>
    <row r="440" spans="1:19">
      <c r="A440">
        <v>51364</v>
      </c>
      <c r="B440" t="s">
        <v>613</v>
      </c>
      <c r="C440">
        <v>0</v>
      </c>
      <c r="D440">
        <f t="shared" si="6"/>
        <v>0</v>
      </c>
    </row>
    <row r="441" spans="1:19">
      <c r="A441">
        <v>51365</v>
      </c>
      <c r="B441" t="s">
        <v>614</v>
      </c>
      <c r="C441">
        <v>0</v>
      </c>
      <c r="D441">
        <f t="shared" si="6"/>
        <v>0</v>
      </c>
    </row>
    <row r="442" spans="1:19">
      <c r="A442">
        <v>51366</v>
      </c>
      <c r="B442" t="s">
        <v>615</v>
      </c>
      <c r="C442">
        <v>0</v>
      </c>
      <c r="D442">
        <f t="shared" si="6"/>
        <v>0</v>
      </c>
    </row>
    <row r="443" spans="1:19">
      <c r="A443">
        <v>51367</v>
      </c>
      <c r="B443" t="s">
        <v>616</v>
      </c>
      <c r="C443">
        <v>0</v>
      </c>
      <c r="D443">
        <f t="shared" si="6"/>
        <v>0</v>
      </c>
    </row>
    <row r="444" spans="1:19">
      <c r="A444">
        <v>51368</v>
      </c>
      <c r="B444" t="s">
        <v>617</v>
      </c>
      <c r="C444">
        <v>0</v>
      </c>
      <c r="D444">
        <f t="shared" si="6"/>
        <v>0</v>
      </c>
    </row>
    <row r="445" spans="1:19">
      <c r="A445">
        <v>51369</v>
      </c>
      <c r="B445" t="s">
        <v>618</v>
      </c>
      <c r="C445">
        <v>0</v>
      </c>
      <c r="D445">
        <f t="shared" si="6"/>
        <v>0</v>
      </c>
    </row>
    <row r="446" spans="1:19">
      <c r="A446">
        <v>51370</v>
      </c>
      <c r="B446" t="s">
        <v>619</v>
      </c>
      <c r="C446">
        <v>0</v>
      </c>
      <c r="D446">
        <f t="shared" si="6"/>
        <v>0</v>
      </c>
    </row>
    <row r="447" spans="1:19">
      <c r="A447">
        <v>51371</v>
      </c>
      <c r="B447" t="s">
        <v>620</v>
      </c>
      <c r="C447">
        <v>0</v>
      </c>
      <c r="D447">
        <f t="shared" si="6"/>
        <v>0</v>
      </c>
    </row>
    <row r="448" spans="1:19">
      <c r="A448">
        <v>51372</v>
      </c>
      <c r="B448" t="s">
        <v>621</v>
      </c>
      <c r="C448">
        <v>0</v>
      </c>
      <c r="D448">
        <f t="shared" si="6"/>
        <v>0</v>
      </c>
    </row>
    <row r="449" spans="1:26">
      <c r="A449">
        <v>51380</v>
      </c>
      <c r="B449" t="s">
        <v>622</v>
      </c>
      <c r="C449">
        <v>0</v>
      </c>
      <c r="D449">
        <f t="shared" si="6"/>
        <v>0</v>
      </c>
    </row>
    <row r="450" spans="1:26">
      <c r="A450">
        <v>51400</v>
      </c>
      <c r="B450" t="s">
        <v>623</v>
      </c>
      <c r="C450">
        <v>19</v>
      </c>
      <c r="D450">
        <f t="shared" si="6"/>
        <v>19</v>
      </c>
      <c r="G450">
        <v>18</v>
      </c>
      <c r="L450">
        <v>1</v>
      </c>
    </row>
    <row r="451" spans="1:26">
      <c r="A451">
        <v>51500</v>
      </c>
      <c r="B451" t="s">
        <v>624</v>
      </c>
      <c r="C451">
        <v>24312</v>
      </c>
      <c r="D451">
        <f t="shared" si="6"/>
        <v>24200</v>
      </c>
      <c r="F451">
        <v>846</v>
      </c>
      <c r="G451">
        <v>1088</v>
      </c>
      <c r="H451">
        <v>5383</v>
      </c>
      <c r="I451">
        <v>1369</v>
      </c>
      <c r="J451">
        <v>1194</v>
      </c>
      <c r="K451">
        <v>1706</v>
      </c>
      <c r="L451">
        <v>724</v>
      </c>
      <c r="M451">
        <v>633</v>
      </c>
      <c r="N451">
        <v>1538</v>
      </c>
      <c r="O451">
        <v>2203</v>
      </c>
      <c r="P451">
        <v>1535</v>
      </c>
      <c r="Q451">
        <v>2890</v>
      </c>
      <c r="R451">
        <v>1662</v>
      </c>
      <c r="S451">
        <v>335</v>
      </c>
      <c r="T451">
        <v>34</v>
      </c>
      <c r="U451">
        <v>34</v>
      </c>
      <c r="V451">
        <v>1015</v>
      </c>
      <c r="Y451">
        <v>11</v>
      </c>
      <c r="Z451">
        <v>112</v>
      </c>
    </row>
    <row r="452" spans="1:26">
      <c r="A452">
        <v>51510</v>
      </c>
      <c r="B452" t="s">
        <v>624</v>
      </c>
      <c r="C452">
        <v>22196</v>
      </c>
      <c r="D452">
        <f t="shared" ref="D452:D516" si="7">SUM(F452:Y452)</f>
        <v>22114</v>
      </c>
      <c r="F452">
        <v>832</v>
      </c>
      <c r="G452">
        <v>911</v>
      </c>
      <c r="H452">
        <v>5113</v>
      </c>
      <c r="I452">
        <v>1045</v>
      </c>
      <c r="J452">
        <v>1174</v>
      </c>
      <c r="K452">
        <v>1691</v>
      </c>
      <c r="L452">
        <v>723</v>
      </c>
      <c r="M452">
        <v>616</v>
      </c>
      <c r="N452">
        <v>1110</v>
      </c>
      <c r="O452">
        <v>2198</v>
      </c>
      <c r="P452">
        <v>1382</v>
      </c>
      <c r="Q452">
        <v>2658</v>
      </c>
      <c r="R452">
        <v>1481</v>
      </c>
      <c r="S452">
        <v>327</v>
      </c>
      <c r="T452">
        <v>17</v>
      </c>
      <c r="U452">
        <v>16</v>
      </c>
      <c r="V452">
        <v>809</v>
      </c>
      <c r="Y452">
        <v>11</v>
      </c>
      <c r="Z452">
        <v>82</v>
      </c>
    </row>
    <row r="453" spans="1:26">
      <c r="A453">
        <v>51520</v>
      </c>
      <c r="B453" t="s">
        <v>625</v>
      </c>
      <c r="C453">
        <v>639</v>
      </c>
      <c r="D453">
        <f t="shared" si="7"/>
        <v>639</v>
      </c>
      <c r="I453">
        <v>226</v>
      </c>
      <c r="N453">
        <v>413</v>
      </c>
    </row>
    <row r="454" spans="1:26">
      <c r="A454">
        <v>51540</v>
      </c>
      <c r="B454" t="s">
        <v>626</v>
      </c>
      <c r="C454">
        <v>1244</v>
      </c>
      <c r="D454">
        <f t="shared" si="7"/>
        <v>1215</v>
      </c>
      <c r="F454">
        <v>14</v>
      </c>
      <c r="G454">
        <v>177</v>
      </c>
      <c r="H454">
        <v>270</v>
      </c>
      <c r="I454">
        <v>29</v>
      </c>
      <c r="J454">
        <v>20</v>
      </c>
      <c r="K454">
        <v>15</v>
      </c>
      <c r="L454">
        <v>1</v>
      </c>
      <c r="M454">
        <v>17</v>
      </c>
      <c r="N454">
        <v>15</v>
      </c>
      <c r="O454">
        <v>5</v>
      </c>
      <c r="P454">
        <v>153</v>
      </c>
      <c r="Q454">
        <v>232</v>
      </c>
      <c r="R454">
        <v>18</v>
      </c>
      <c r="S454">
        <v>9</v>
      </c>
      <c r="T454">
        <v>17</v>
      </c>
      <c r="U454">
        <v>18</v>
      </c>
      <c r="V454">
        <v>205</v>
      </c>
      <c r="Z454">
        <v>29</v>
      </c>
    </row>
    <row r="455" spans="1:26">
      <c r="A455">
        <v>51600</v>
      </c>
      <c r="B455" t="s">
        <v>627</v>
      </c>
      <c r="C455">
        <v>1216</v>
      </c>
      <c r="D455">
        <f t="shared" si="7"/>
        <v>1216</v>
      </c>
      <c r="G455">
        <v>145</v>
      </c>
      <c r="I455">
        <v>68</v>
      </c>
      <c r="M455">
        <v>75</v>
      </c>
      <c r="O455">
        <v>344</v>
      </c>
      <c r="Q455">
        <v>420</v>
      </c>
      <c r="R455">
        <v>164</v>
      </c>
    </row>
    <row r="456" spans="1:26">
      <c r="A456">
        <v>51610</v>
      </c>
      <c r="B456" t="s">
        <v>628</v>
      </c>
      <c r="C456">
        <v>1214</v>
      </c>
      <c r="D456">
        <f t="shared" si="7"/>
        <v>1214</v>
      </c>
      <c r="G456">
        <v>145</v>
      </c>
      <c r="I456">
        <v>68</v>
      </c>
      <c r="M456">
        <v>73</v>
      </c>
      <c r="O456">
        <v>344</v>
      </c>
      <c r="Q456">
        <v>420</v>
      </c>
      <c r="R456">
        <v>164</v>
      </c>
    </row>
    <row r="457" spans="1:26">
      <c r="A457">
        <v>51620</v>
      </c>
      <c r="B457" t="s">
        <v>629</v>
      </c>
      <c r="C457">
        <v>2</v>
      </c>
      <c r="D457">
        <f t="shared" si="7"/>
        <v>2</v>
      </c>
      <c r="M457">
        <v>2</v>
      </c>
    </row>
    <row r="458" spans="1:26">
      <c r="A458">
        <v>51700</v>
      </c>
      <c r="B458" t="s">
        <v>630</v>
      </c>
      <c r="C458">
        <v>19</v>
      </c>
      <c r="D458">
        <f t="shared" si="7"/>
        <v>18</v>
      </c>
      <c r="I458">
        <v>2</v>
      </c>
      <c r="N458">
        <v>2</v>
      </c>
      <c r="U458">
        <v>7</v>
      </c>
      <c r="V458">
        <v>7</v>
      </c>
      <c r="Z458">
        <v>1</v>
      </c>
    </row>
    <row r="459" spans="1:26">
      <c r="A459">
        <v>51800</v>
      </c>
      <c r="B459" t="s">
        <v>631</v>
      </c>
      <c r="C459">
        <v>671</v>
      </c>
      <c r="D459">
        <f t="shared" si="7"/>
        <v>665</v>
      </c>
      <c r="F459">
        <v>53</v>
      </c>
      <c r="G459">
        <v>18</v>
      </c>
      <c r="H459">
        <v>224</v>
      </c>
      <c r="I459">
        <v>15</v>
      </c>
      <c r="J459">
        <v>26</v>
      </c>
      <c r="K459">
        <v>52</v>
      </c>
      <c r="L459">
        <v>11</v>
      </c>
      <c r="M459">
        <v>16</v>
      </c>
      <c r="N459">
        <v>39</v>
      </c>
      <c r="O459">
        <v>66</v>
      </c>
      <c r="P459">
        <v>22</v>
      </c>
      <c r="Q459">
        <v>69</v>
      </c>
      <c r="R459">
        <v>26</v>
      </c>
      <c r="S459">
        <v>5</v>
      </c>
      <c r="T459">
        <v>3</v>
      </c>
      <c r="U459">
        <v>8</v>
      </c>
      <c r="V459">
        <v>12</v>
      </c>
      <c r="Z459">
        <v>6</v>
      </c>
    </row>
    <row r="460" spans="1:26">
      <c r="A460">
        <v>51810</v>
      </c>
      <c r="B460" t="s">
        <v>632</v>
      </c>
      <c r="C460">
        <v>336</v>
      </c>
      <c r="D460">
        <f t="shared" si="7"/>
        <v>334</v>
      </c>
      <c r="F460">
        <v>12</v>
      </c>
      <c r="G460">
        <v>13</v>
      </c>
      <c r="H460">
        <v>76</v>
      </c>
      <c r="I460">
        <v>15</v>
      </c>
      <c r="J460">
        <v>14</v>
      </c>
      <c r="K460">
        <v>24</v>
      </c>
      <c r="L460">
        <v>10</v>
      </c>
      <c r="M460">
        <v>14</v>
      </c>
      <c r="N460">
        <v>20</v>
      </c>
      <c r="O460">
        <v>36</v>
      </c>
      <c r="P460">
        <v>17</v>
      </c>
      <c r="Q460">
        <v>46</v>
      </c>
      <c r="R460">
        <v>24</v>
      </c>
      <c r="S460">
        <v>4</v>
      </c>
      <c r="U460">
        <v>1</v>
      </c>
      <c r="V460">
        <v>8</v>
      </c>
      <c r="Z460">
        <v>2</v>
      </c>
    </row>
    <row r="461" spans="1:26">
      <c r="A461">
        <v>51820</v>
      </c>
      <c r="B461" t="s">
        <v>633</v>
      </c>
      <c r="C461">
        <v>0</v>
      </c>
      <c r="D461">
        <f t="shared" si="7"/>
        <v>0</v>
      </c>
    </row>
    <row r="462" spans="1:26">
      <c r="A462">
        <v>51830</v>
      </c>
      <c r="B462" t="s">
        <v>634</v>
      </c>
      <c r="C462">
        <v>16</v>
      </c>
      <c r="D462">
        <f t="shared" si="7"/>
        <v>16</v>
      </c>
      <c r="H462">
        <v>10</v>
      </c>
      <c r="K462">
        <v>1</v>
      </c>
      <c r="O462">
        <v>1</v>
      </c>
      <c r="P462">
        <v>3</v>
      </c>
      <c r="R462">
        <v>1</v>
      </c>
    </row>
    <row r="463" spans="1:26">
      <c r="A463">
        <v>51840</v>
      </c>
      <c r="B463" t="s">
        <v>635</v>
      </c>
      <c r="C463">
        <v>0</v>
      </c>
      <c r="D463">
        <f t="shared" si="7"/>
        <v>0</v>
      </c>
    </row>
    <row r="464" spans="1:26">
      <c r="A464">
        <v>51850</v>
      </c>
      <c r="B464" t="s">
        <v>636</v>
      </c>
      <c r="C464">
        <v>275</v>
      </c>
      <c r="D464">
        <f t="shared" si="7"/>
        <v>271</v>
      </c>
      <c r="F464">
        <v>15</v>
      </c>
      <c r="G464">
        <v>5</v>
      </c>
      <c r="H464">
        <v>138</v>
      </c>
      <c r="J464">
        <v>11</v>
      </c>
      <c r="K464">
        <v>27</v>
      </c>
      <c r="L464">
        <v>1</v>
      </c>
      <c r="M464">
        <v>2</v>
      </c>
      <c r="N464">
        <v>20</v>
      </c>
      <c r="O464">
        <v>13</v>
      </c>
      <c r="P464">
        <v>2</v>
      </c>
      <c r="Q464">
        <v>23</v>
      </c>
      <c r="R464">
        <v>1</v>
      </c>
      <c r="T464">
        <v>2</v>
      </c>
      <c r="U464">
        <v>7</v>
      </c>
      <c r="V464">
        <v>4</v>
      </c>
      <c r="Z464">
        <v>4</v>
      </c>
    </row>
    <row r="465" spans="1:26">
      <c r="A465">
        <v>51890</v>
      </c>
      <c r="B465" t="s">
        <v>637</v>
      </c>
      <c r="C465">
        <v>44</v>
      </c>
      <c r="D465">
        <f t="shared" si="7"/>
        <v>44</v>
      </c>
      <c r="F465">
        <v>27</v>
      </c>
      <c r="K465">
        <v>1</v>
      </c>
      <c r="O465">
        <v>16</v>
      </c>
    </row>
    <row r="466" spans="1:26">
      <c r="A466">
        <v>51891</v>
      </c>
      <c r="B466" t="s">
        <v>638</v>
      </c>
      <c r="C466">
        <v>0</v>
      </c>
      <c r="D466">
        <f t="shared" si="7"/>
        <v>0</v>
      </c>
    </row>
    <row r="467" spans="1:26">
      <c r="A467">
        <v>51892</v>
      </c>
      <c r="B467" t="s">
        <v>639</v>
      </c>
      <c r="C467">
        <v>0</v>
      </c>
      <c r="D467">
        <f t="shared" si="7"/>
        <v>0</v>
      </c>
    </row>
    <row r="468" spans="1:26">
      <c r="A468">
        <v>51893</v>
      </c>
      <c r="B468" t="s">
        <v>640</v>
      </c>
      <c r="C468">
        <v>0</v>
      </c>
      <c r="D468">
        <f t="shared" si="7"/>
        <v>0</v>
      </c>
    </row>
    <row r="469" spans="1:26">
      <c r="A469">
        <v>51894</v>
      </c>
      <c r="B469" t="s">
        <v>641</v>
      </c>
      <c r="C469">
        <v>0</v>
      </c>
      <c r="D469">
        <f t="shared" si="7"/>
        <v>0</v>
      </c>
    </row>
    <row r="470" spans="1:26">
      <c r="A470">
        <v>51899</v>
      </c>
      <c r="B470" t="s">
        <v>637</v>
      </c>
      <c r="C470">
        <v>27</v>
      </c>
      <c r="D470">
        <f t="shared" si="7"/>
        <v>27</v>
      </c>
      <c r="F470">
        <v>27</v>
      </c>
    </row>
    <row r="471" spans="1:26">
      <c r="A471">
        <v>51900</v>
      </c>
      <c r="B471" t="s">
        <v>642</v>
      </c>
      <c r="C471">
        <v>0</v>
      </c>
      <c r="D471">
        <f t="shared" si="7"/>
        <v>0</v>
      </c>
    </row>
    <row r="472" spans="1:26">
      <c r="A472">
        <v>58000</v>
      </c>
      <c r="B472" t="s">
        <v>643</v>
      </c>
      <c r="C472">
        <v>34301</v>
      </c>
      <c r="D472">
        <f t="shared" si="7"/>
        <v>34007</v>
      </c>
      <c r="F472">
        <v>1210</v>
      </c>
      <c r="G472">
        <v>1196</v>
      </c>
      <c r="H472">
        <v>7750</v>
      </c>
      <c r="I472">
        <v>1763</v>
      </c>
      <c r="J472">
        <v>1290</v>
      </c>
      <c r="K472">
        <v>2599</v>
      </c>
      <c r="L472">
        <v>1296</v>
      </c>
      <c r="M472">
        <v>1706</v>
      </c>
      <c r="N472">
        <v>2033</v>
      </c>
      <c r="O472">
        <v>3239</v>
      </c>
      <c r="P472">
        <v>1586</v>
      </c>
      <c r="Q472">
        <v>3936</v>
      </c>
      <c r="R472">
        <v>2554</v>
      </c>
      <c r="S472">
        <v>582</v>
      </c>
      <c r="T472">
        <v>71</v>
      </c>
      <c r="U472">
        <v>89</v>
      </c>
      <c r="V472">
        <v>1053</v>
      </c>
      <c r="W472">
        <v>4</v>
      </c>
      <c r="X472">
        <v>1</v>
      </c>
      <c r="Y472">
        <v>49</v>
      </c>
      <c r="Z472">
        <v>294</v>
      </c>
    </row>
    <row r="473" spans="1:26">
      <c r="A473">
        <v>58100</v>
      </c>
      <c r="B473" t="s">
        <v>644</v>
      </c>
      <c r="C473">
        <v>28140</v>
      </c>
      <c r="D473">
        <f t="shared" si="7"/>
        <v>27969</v>
      </c>
      <c r="F473">
        <v>1210</v>
      </c>
      <c r="G473">
        <v>1019</v>
      </c>
      <c r="H473">
        <v>7304</v>
      </c>
      <c r="I473">
        <v>784</v>
      </c>
      <c r="J473">
        <v>1261</v>
      </c>
      <c r="K473">
        <v>2143</v>
      </c>
      <c r="L473">
        <v>682</v>
      </c>
      <c r="M473">
        <v>1595</v>
      </c>
      <c r="N473">
        <v>1575</v>
      </c>
      <c r="O473">
        <v>2876</v>
      </c>
      <c r="P473">
        <v>1400</v>
      </c>
      <c r="Q473">
        <v>3250</v>
      </c>
      <c r="R473">
        <v>2219</v>
      </c>
      <c r="S473">
        <v>373</v>
      </c>
      <c r="T473">
        <v>28</v>
      </c>
      <c r="U473">
        <v>22</v>
      </c>
      <c r="V473">
        <v>226</v>
      </c>
      <c r="Y473">
        <v>2</v>
      </c>
      <c r="Z473">
        <v>171</v>
      </c>
    </row>
    <row r="474" spans="1:26">
      <c r="A474">
        <v>58200</v>
      </c>
      <c r="B474" t="s">
        <v>645</v>
      </c>
      <c r="C474">
        <v>6000</v>
      </c>
      <c r="D474">
        <f t="shared" si="7"/>
        <v>5874</v>
      </c>
      <c r="G474">
        <v>149</v>
      </c>
      <c r="H474">
        <v>427</v>
      </c>
      <c r="I474">
        <v>974</v>
      </c>
      <c r="J474">
        <v>29</v>
      </c>
      <c r="K474">
        <v>446</v>
      </c>
      <c r="L474">
        <v>612</v>
      </c>
      <c r="M474">
        <v>108</v>
      </c>
      <c r="N474">
        <v>410</v>
      </c>
      <c r="O474">
        <v>345</v>
      </c>
      <c r="P474">
        <v>179</v>
      </c>
      <c r="Q474">
        <v>672</v>
      </c>
      <c r="R474">
        <v>330</v>
      </c>
      <c r="S474">
        <v>206</v>
      </c>
      <c r="T474">
        <v>43</v>
      </c>
      <c r="U474">
        <v>67</v>
      </c>
      <c r="V474">
        <v>826</v>
      </c>
      <c r="W474">
        <v>4</v>
      </c>
      <c r="X474">
        <v>1</v>
      </c>
      <c r="Y474">
        <v>46</v>
      </c>
      <c r="Z474">
        <v>126</v>
      </c>
    </row>
    <row r="475" spans="1:26">
      <c r="A475">
        <v>58300</v>
      </c>
      <c r="B475" t="s">
        <v>646</v>
      </c>
      <c r="C475">
        <v>96</v>
      </c>
      <c r="D475">
        <f t="shared" si="7"/>
        <v>95</v>
      </c>
      <c r="G475">
        <v>2</v>
      </c>
      <c r="H475">
        <v>20</v>
      </c>
      <c r="I475">
        <v>7</v>
      </c>
      <c r="K475">
        <v>11</v>
      </c>
      <c r="L475">
        <v>3</v>
      </c>
      <c r="M475">
        <v>4</v>
      </c>
      <c r="N475">
        <v>4</v>
      </c>
      <c r="O475">
        <v>18</v>
      </c>
      <c r="P475">
        <v>5</v>
      </c>
      <c r="Q475">
        <v>13</v>
      </c>
      <c r="R475">
        <v>5</v>
      </c>
      <c r="S475">
        <v>2</v>
      </c>
      <c r="V475">
        <v>1</v>
      </c>
      <c r="Z475">
        <v>1</v>
      </c>
    </row>
    <row r="476" spans="1:26">
      <c r="A476">
        <v>58400</v>
      </c>
      <c r="B476" t="s">
        <v>647</v>
      </c>
      <c r="C476">
        <v>65</v>
      </c>
      <c r="D476">
        <f t="shared" si="7"/>
        <v>68</v>
      </c>
      <c r="G476">
        <v>25</v>
      </c>
      <c r="I476">
        <v>-2</v>
      </c>
      <c r="L476">
        <v>-1</v>
      </c>
      <c r="N476">
        <v>43</v>
      </c>
      <c r="P476">
        <v>2</v>
      </c>
      <c r="S476">
        <v>1</v>
      </c>
      <c r="Z476">
        <v>-3</v>
      </c>
    </row>
    <row r="477" spans="1:26">
      <c r="A477">
        <v>59000</v>
      </c>
      <c r="B477" t="s">
        <v>648</v>
      </c>
      <c r="C477">
        <v>-301</v>
      </c>
      <c r="D477">
        <f t="shared" si="7"/>
        <v>-303</v>
      </c>
      <c r="F477">
        <v>6</v>
      </c>
      <c r="G477">
        <v>-3</v>
      </c>
      <c r="H477">
        <v>-279</v>
      </c>
      <c r="I477">
        <v>1</v>
      </c>
      <c r="J477">
        <v>10</v>
      </c>
      <c r="K477">
        <v>-3</v>
      </c>
      <c r="L477">
        <v>22</v>
      </c>
      <c r="M477">
        <v>1</v>
      </c>
      <c r="N477">
        <v>-14</v>
      </c>
      <c r="O477">
        <v>-21</v>
      </c>
      <c r="P477">
        <v>-3</v>
      </c>
      <c r="Q477">
        <v>4</v>
      </c>
      <c r="R477">
        <v>-24</v>
      </c>
      <c r="S477">
        <v>-3</v>
      </c>
      <c r="V477">
        <v>3</v>
      </c>
      <c r="Z477">
        <v>2</v>
      </c>
    </row>
    <row r="478" spans="1:26">
      <c r="A478">
        <v>59100</v>
      </c>
      <c r="B478" t="s">
        <v>649</v>
      </c>
      <c r="C478">
        <v>0</v>
      </c>
      <c r="D478">
        <f t="shared" si="7"/>
        <v>0</v>
      </c>
      <c r="H478">
        <v>2</v>
      </c>
      <c r="K478">
        <v>-1</v>
      </c>
      <c r="O478">
        <v>-1</v>
      </c>
    </row>
    <row r="479" spans="1:26">
      <c r="A479">
        <v>59110</v>
      </c>
      <c r="B479" t="s">
        <v>650</v>
      </c>
      <c r="C479">
        <v>1</v>
      </c>
      <c r="D479">
        <f t="shared" si="7"/>
        <v>1</v>
      </c>
      <c r="V479">
        <v>1</v>
      </c>
    </row>
    <row r="480" spans="1:26">
      <c r="A480">
        <v>59120</v>
      </c>
      <c r="B480" t="s">
        <v>651</v>
      </c>
      <c r="C480">
        <v>0</v>
      </c>
      <c r="D480">
        <f t="shared" si="7"/>
        <v>0</v>
      </c>
    </row>
    <row r="481" spans="1:26">
      <c r="A481">
        <v>59200</v>
      </c>
      <c r="B481" t="s">
        <v>652</v>
      </c>
      <c r="C481">
        <v>-63</v>
      </c>
      <c r="D481">
        <f t="shared" si="7"/>
        <v>-63</v>
      </c>
      <c r="H481">
        <v>-63</v>
      </c>
    </row>
    <row r="482" spans="1:26">
      <c r="A482">
        <v>59210</v>
      </c>
      <c r="B482" t="s">
        <v>653</v>
      </c>
      <c r="C482">
        <v>-63</v>
      </c>
      <c r="D482">
        <f t="shared" si="7"/>
        <v>-63</v>
      </c>
      <c r="H482">
        <v>-63</v>
      </c>
    </row>
    <row r="483" spans="1:26">
      <c r="A483">
        <v>59220</v>
      </c>
      <c r="B483" t="s">
        <v>654</v>
      </c>
      <c r="C483">
        <v>0</v>
      </c>
      <c r="D483">
        <f t="shared" si="7"/>
        <v>0</v>
      </c>
    </row>
    <row r="484" spans="1:26">
      <c r="A484">
        <v>59230</v>
      </c>
      <c r="B484" t="s">
        <v>655</v>
      </c>
      <c r="C484">
        <v>0</v>
      </c>
      <c r="D484">
        <f t="shared" si="7"/>
        <v>0</v>
      </c>
    </row>
    <row r="485" spans="1:26">
      <c r="A485">
        <v>59240</v>
      </c>
      <c r="B485" t="s">
        <v>656</v>
      </c>
      <c r="C485">
        <v>0</v>
      </c>
      <c r="D485">
        <f t="shared" si="7"/>
        <v>0</v>
      </c>
    </row>
    <row r="486" spans="1:26">
      <c r="A486">
        <v>59250</v>
      </c>
      <c r="B486" t="s">
        <v>657</v>
      </c>
      <c r="C486">
        <v>0</v>
      </c>
      <c r="D486">
        <f t="shared" si="7"/>
        <v>0</v>
      </c>
    </row>
    <row r="487" spans="1:26">
      <c r="A487">
        <v>59260</v>
      </c>
      <c r="B487" t="s">
        <v>658</v>
      </c>
      <c r="C487">
        <v>0</v>
      </c>
      <c r="D487">
        <f t="shared" si="7"/>
        <v>0</v>
      </c>
    </row>
    <row r="488" spans="1:26">
      <c r="A488">
        <v>59300</v>
      </c>
      <c r="B488" t="s">
        <v>659</v>
      </c>
      <c r="C488">
        <v>0</v>
      </c>
      <c r="D488">
        <f t="shared" si="7"/>
        <v>0</v>
      </c>
    </row>
    <row r="489" spans="1:26">
      <c r="A489">
        <v>59400</v>
      </c>
      <c r="B489" t="s">
        <v>660</v>
      </c>
      <c r="C489">
        <v>0</v>
      </c>
      <c r="D489">
        <f t="shared" si="7"/>
        <v>0</v>
      </c>
    </row>
    <row r="490" spans="1:26">
      <c r="A490">
        <v>59500</v>
      </c>
      <c r="B490" t="s">
        <v>661</v>
      </c>
      <c r="C490">
        <v>-1</v>
      </c>
      <c r="D490">
        <f t="shared" si="7"/>
        <v>-1</v>
      </c>
      <c r="G490">
        <v>-1</v>
      </c>
    </row>
    <row r="491" spans="1:26">
      <c r="A491">
        <v>59900</v>
      </c>
      <c r="B491" t="s">
        <v>662</v>
      </c>
      <c r="C491">
        <v>-239</v>
      </c>
      <c r="D491">
        <f t="shared" si="7"/>
        <v>-241</v>
      </c>
      <c r="F491">
        <v>6</v>
      </c>
      <c r="G491">
        <v>-2</v>
      </c>
      <c r="H491">
        <v>-218</v>
      </c>
      <c r="I491">
        <v>1</v>
      </c>
      <c r="J491">
        <v>10</v>
      </c>
      <c r="K491">
        <v>-2</v>
      </c>
      <c r="L491">
        <v>22</v>
      </c>
      <c r="N491">
        <v>-14</v>
      </c>
      <c r="O491">
        <v>-20</v>
      </c>
      <c r="P491">
        <v>-3</v>
      </c>
      <c r="Q491">
        <v>4</v>
      </c>
      <c r="R491">
        <v>-23</v>
      </c>
      <c r="S491">
        <v>-4</v>
      </c>
      <c r="V491">
        <v>2</v>
      </c>
      <c r="Z491">
        <v>2</v>
      </c>
    </row>
    <row r="492" spans="1:26">
      <c r="A492">
        <v>59910</v>
      </c>
      <c r="B492" t="s">
        <v>663</v>
      </c>
      <c r="C492">
        <v>0</v>
      </c>
      <c r="D492">
        <f t="shared" si="7"/>
        <v>0</v>
      </c>
    </row>
    <row r="493" spans="1:26">
      <c r="A493">
        <v>59920</v>
      </c>
      <c r="B493" t="s">
        <v>664</v>
      </c>
      <c r="C493">
        <v>-51</v>
      </c>
      <c r="D493">
        <f t="shared" si="7"/>
        <v>-53</v>
      </c>
      <c r="F493">
        <v>10</v>
      </c>
      <c r="G493">
        <v>-2</v>
      </c>
      <c r="I493">
        <v>1</v>
      </c>
      <c r="N493">
        <v>-19</v>
      </c>
      <c r="O493">
        <v>-20</v>
      </c>
      <c r="Q493">
        <v>7</v>
      </c>
      <c r="R493">
        <v>-25</v>
      </c>
      <c r="S493">
        <v>-4</v>
      </c>
      <c r="Y493">
        <v>-1</v>
      </c>
      <c r="Z493">
        <v>2</v>
      </c>
    </row>
    <row r="494" spans="1:26">
      <c r="A494">
        <v>59990</v>
      </c>
      <c r="B494" t="s">
        <v>665</v>
      </c>
      <c r="C494">
        <v>44</v>
      </c>
      <c r="D494">
        <f t="shared" si="7"/>
        <v>44</v>
      </c>
      <c r="F494">
        <v>16</v>
      </c>
      <c r="L494">
        <v>23</v>
      </c>
      <c r="N494">
        <v>5</v>
      </c>
      <c r="Q494">
        <v>-2</v>
      </c>
      <c r="R494">
        <v>1</v>
      </c>
      <c r="Y494">
        <v>1</v>
      </c>
    </row>
    <row r="495" spans="1:26">
      <c r="A495">
        <v>61000</v>
      </c>
      <c r="B495" t="s">
        <v>666</v>
      </c>
      <c r="C495">
        <v>7452</v>
      </c>
      <c r="D495">
        <f t="shared" si="7"/>
        <v>7297</v>
      </c>
      <c r="F495">
        <v>840</v>
      </c>
      <c r="G495">
        <v>231</v>
      </c>
      <c r="I495">
        <v>362</v>
      </c>
      <c r="L495">
        <v>1562</v>
      </c>
      <c r="O495">
        <v>1872</v>
      </c>
      <c r="Q495">
        <v>2477</v>
      </c>
      <c r="T495">
        <v>-47</v>
      </c>
      <c r="Z495">
        <v>155</v>
      </c>
    </row>
    <row r="496" spans="1:26">
      <c r="A496">
        <v>62000</v>
      </c>
      <c r="B496" t="s">
        <v>667</v>
      </c>
      <c r="C496">
        <v>8751</v>
      </c>
      <c r="D496">
        <f t="shared" si="7"/>
        <v>8593</v>
      </c>
      <c r="F496">
        <v>834</v>
      </c>
      <c r="G496">
        <v>234</v>
      </c>
      <c r="I496">
        <v>363</v>
      </c>
      <c r="J496">
        <v>628</v>
      </c>
      <c r="L496">
        <v>244</v>
      </c>
      <c r="M496">
        <v>674</v>
      </c>
      <c r="N496">
        <v>701</v>
      </c>
      <c r="O496">
        <v>1893</v>
      </c>
      <c r="P496">
        <v>755</v>
      </c>
      <c r="Q496">
        <v>2482</v>
      </c>
      <c r="T496">
        <v>-215</v>
      </c>
      <c r="Z496">
        <v>158</v>
      </c>
    </row>
    <row r="497" spans="1:26">
      <c r="A497">
        <v>63000</v>
      </c>
      <c r="B497" t="s">
        <v>668</v>
      </c>
      <c r="C497">
        <v>0</v>
      </c>
      <c r="D497">
        <f t="shared" si="7"/>
        <v>0</v>
      </c>
    </row>
    <row r="498" spans="1:26">
      <c r="A498">
        <v>63001</v>
      </c>
      <c r="B498" t="s">
        <v>669</v>
      </c>
      <c r="C498">
        <v>2132</v>
      </c>
      <c r="D498">
        <f t="shared" si="7"/>
        <v>2099</v>
      </c>
      <c r="F498">
        <v>131</v>
      </c>
      <c r="G498">
        <v>50</v>
      </c>
      <c r="H498">
        <v>614</v>
      </c>
      <c r="I498">
        <v>35</v>
      </c>
      <c r="J498">
        <v>96</v>
      </c>
      <c r="K498">
        <v>67</v>
      </c>
      <c r="L498">
        <v>21</v>
      </c>
      <c r="N498">
        <v>-2</v>
      </c>
      <c r="O498">
        <v>329</v>
      </c>
      <c r="P498">
        <v>104</v>
      </c>
      <c r="Q498">
        <v>388</v>
      </c>
      <c r="R498">
        <v>192</v>
      </c>
      <c r="T498">
        <v>-4</v>
      </c>
      <c r="V498">
        <v>80</v>
      </c>
      <c r="Y498">
        <v>-2</v>
      </c>
      <c r="Z498">
        <v>33</v>
      </c>
    </row>
    <row r="499" spans="1:26">
      <c r="A499">
        <v>63003</v>
      </c>
      <c r="B499" t="s">
        <v>670</v>
      </c>
      <c r="C499">
        <v>12</v>
      </c>
      <c r="D499">
        <f t="shared" si="7"/>
        <v>13</v>
      </c>
      <c r="K499">
        <v>3</v>
      </c>
      <c r="S499">
        <v>14</v>
      </c>
      <c r="T499">
        <v>-4</v>
      </c>
      <c r="Z499">
        <v>-1</v>
      </c>
    </row>
    <row r="500" spans="1:26">
      <c r="A500">
        <v>64000</v>
      </c>
      <c r="B500" t="s">
        <v>671</v>
      </c>
      <c r="C500">
        <v>6878</v>
      </c>
      <c r="D500">
        <f t="shared" si="7"/>
        <v>6753</v>
      </c>
      <c r="F500">
        <v>703</v>
      </c>
      <c r="G500">
        <v>183</v>
      </c>
      <c r="L500">
        <v>223</v>
      </c>
      <c r="M500">
        <v>674</v>
      </c>
      <c r="N500">
        <v>704</v>
      </c>
      <c r="O500">
        <v>1564</v>
      </c>
      <c r="P500">
        <v>651</v>
      </c>
      <c r="Q500">
        <v>2094</v>
      </c>
      <c r="T500">
        <v>-43</v>
      </c>
      <c r="Z500">
        <v>125</v>
      </c>
    </row>
    <row r="501" spans="1:26">
      <c r="A501">
        <v>65000</v>
      </c>
      <c r="B501" t="s">
        <v>672</v>
      </c>
      <c r="C501">
        <v>0</v>
      </c>
      <c r="D501">
        <f t="shared" si="7"/>
        <v>0</v>
      </c>
    </row>
    <row r="502" spans="1:26">
      <c r="A502">
        <v>65001</v>
      </c>
      <c r="B502" t="s">
        <v>673</v>
      </c>
      <c r="C502">
        <v>0</v>
      </c>
      <c r="D502">
        <f t="shared" si="7"/>
        <v>0</v>
      </c>
    </row>
    <row r="503" spans="1:26">
      <c r="A503">
        <v>65003</v>
      </c>
      <c r="B503" t="s">
        <v>674</v>
      </c>
      <c r="C503">
        <v>0</v>
      </c>
      <c r="D503">
        <f t="shared" si="7"/>
        <v>0</v>
      </c>
    </row>
    <row r="504" spans="1:26">
      <c r="A504">
        <v>65005</v>
      </c>
      <c r="B504" t="s">
        <v>675</v>
      </c>
      <c r="C504">
        <v>0</v>
      </c>
      <c r="D504">
        <f t="shared" si="7"/>
        <v>0</v>
      </c>
    </row>
    <row r="505" spans="1:26">
      <c r="A505">
        <v>65700</v>
      </c>
      <c r="B505" t="s">
        <v>676</v>
      </c>
      <c r="C505">
        <v>0</v>
      </c>
      <c r="D505">
        <f t="shared" si="7"/>
        <v>0</v>
      </c>
    </row>
    <row r="506" spans="1:26">
      <c r="A506">
        <v>66000</v>
      </c>
      <c r="B506" t="s">
        <v>677</v>
      </c>
      <c r="C506">
        <v>13708</v>
      </c>
      <c r="D506">
        <f t="shared" si="7"/>
        <v>13583</v>
      </c>
      <c r="F506">
        <v>703</v>
      </c>
      <c r="G506">
        <v>183</v>
      </c>
      <c r="H506">
        <v>4429</v>
      </c>
      <c r="I506">
        <v>327</v>
      </c>
      <c r="J506">
        <v>532</v>
      </c>
      <c r="K506">
        <v>437</v>
      </c>
      <c r="L506">
        <v>223</v>
      </c>
      <c r="M506">
        <v>674</v>
      </c>
      <c r="N506">
        <v>704</v>
      </c>
      <c r="O506">
        <v>1564</v>
      </c>
      <c r="P506">
        <v>651</v>
      </c>
      <c r="Q506">
        <v>2094</v>
      </c>
      <c r="R506">
        <v>966</v>
      </c>
      <c r="S506">
        <v>-1</v>
      </c>
      <c r="T506">
        <v>-211</v>
      </c>
      <c r="U506">
        <v>-2</v>
      </c>
      <c r="V506">
        <v>319</v>
      </c>
      <c r="Y506">
        <v>-9</v>
      </c>
      <c r="Z506">
        <v>125</v>
      </c>
    </row>
    <row r="507" spans="1:26">
      <c r="A507">
        <v>83000</v>
      </c>
      <c r="B507" t="s">
        <v>678</v>
      </c>
      <c r="C507">
        <v>8977</v>
      </c>
      <c r="D507">
        <f t="shared" si="7"/>
        <v>8980</v>
      </c>
      <c r="F507">
        <v>298</v>
      </c>
      <c r="G507">
        <v>171</v>
      </c>
      <c r="H507">
        <v>4530</v>
      </c>
      <c r="I507">
        <v>425</v>
      </c>
      <c r="J507">
        <v>164</v>
      </c>
      <c r="K507">
        <v>509</v>
      </c>
      <c r="L507">
        <v>290</v>
      </c>
      <c r="M507">
        <v>378</v>
      </c>
      <c r="N507">
        <v>68</v>
      </c>
      <c r="O507">
        <v>362</v>
      </c>
      <c r="P507">
        <v>386</v>
      </c>
      <c r="Q507">
        <v>607</v>
      </c>
      <c r="R507">
        <v>697</v>
      </c>
      <c r="S507">
        <v>94</v>
      </c>
      <c r="Y507">
        <v>1</v>
      </c>
      <c r="Z507">
        <v>-3</v>
      </c>
    </row>
    <row r="508" spans="1:26">
      <c r="A508">
        <v>83100</v>
      </c>
      <c r="B508" t="s">
        <v>679</v>
      </c>
      <c r="C508">
        <v>1598</v>
      </c>
      <c r="D508">
        <f t="shared" si="7"/>
        <v>1601</v>
      </c>
      <c r="F508">
        <v>276</v>
      </c>
      <c r="G508">
        <v>101</v>
      </c>
      <c r="H508">
        <v>503</v>
      </c>
      <c r="J508">
        <v>-3</v>
      </c>
      <c r="L508">
        <v>38</v>
      </c>
      <c r="M508">
        <v>356</v>
      </c>
      <c r="N508">
        <v>66</v>
      </c>
      <c r="O508">
        <v>62</v>
      </c>
      <c r="Q508">
        <v>189</v>
      </c>
      <c r="S508">
        <v>12</v>
      </c>
      <c r="Y508">
        <v>1</v>
      </c>
      <c r="Z508">
        <v>-3</v>
      </c>
    </row>
    <row r="509" spans="1:26">
      <c r="A509">
        <v>83110</v>
      </c>
      <c r="B509" t="s">
        <v>680</v>
      </c>
      <c r="C509">
        <v>-157</v>
      </c>
      <c r="D509">
        <f t="shared" si="7"/>
        <v>-153</v>
      </c>
      <c r="F509">
        <v>-4</v>
      </c>
      <c r="G509">
        <v>-3</v>
      </c>
      <c r="H509">
        <v>-109</v>
      </c>
      <c r="J509">
        <v>-3</v>
      </c>
      <c r="L509">
        <v>-8</v>
      </c>
      <c r="M509">
        <v>-1</v>
      </c>
      <c r="N509">
        <v>-20</v>
      </c>
      <c r="O509">
        <v>1</v>
      </c>
      <c r="P509">
        <v>-12</v>
      </c>
      <c r="Q509">
        <v>6</v>
      </c>
      <c r="Z509">
        <v>-4</v>
      </c>
    </row>
    <row r="510" spans="1:26">
      <c r="A510">
        <v>83120</v>
      </c>
      <c r="B510" t="s">
        <v>509</v>
      </c>
      <c r="C510">
        <v>0</v>
      </c>
      <c r="D510">
        <f t="shared" si="7"/>
        <v>0</v>
      </c>
    </row>
    <row r="511" spans="1:26">
      <c r="A511">
        <v>83130</v>
      </c>
      <c r="B511" t="s">
        <v>681</v>
      </c>
      <c r="C511">
        <v>0</v>
      </c>
      <c r="D511">
        <f t="shared" si="7"/>
        <v>0</v>
      </c>
    </row>
    <row r="512" spans="1:26">
      <c r="A512">
        <v>83140</v>
      </c>
      <c r="B512" t="s">
        <v>682</v>
      </c>
      <c r="C512">
        <v>0</v>
      </c>
      <c r="D512">
        <f t="shared" si="7"/>
        <v>0</v>
      </c>
    </row>
    <row r="513" spans="1:26">
      <c r="A513">
        <v>83150</v>
      </c>
      <c r="B513" t="s">
        <v>508</v>
      </c>
      <c r="C513">
        <v>0</v>
      </c>
      <c r="D513">
        <f t="shared" si="7"/>
        <v>0</v>
      </c>
    </row>
    <row r="514" spans="1:26">
      <c r="A514">
        <v>83160</v>
      </c>
      <c r="B514" t="s">
        <v>683</v>
      </c>
      <c r="C514">
        <v>0</v>
      </c>
      <c r="D514">
        <f t="shared" si="7"/>
        <v>0</v>
      </c>
    </row>
    <row r="515" spans="1:26">
      <c r="A515">
        <v>83165</v>
      </c>
      <c r="B515" t="s">
        <v>684</v>
      </c>
      <c r="C515">
        <v>0</v>
      </c>
      <c r="D515">
        <f t="shared" si="7"/>
        <v>0</v>
      </c>
    </row>
    <row r="516" spans="1:26">
      <c r="A516">
        <v>83170</v>
      </c>
      <c r="B516" t="s">
        <v>685</v>
      </c>
      <c r="C516">
        <v>0</v>
      </c>
      <c r="D516">
        <f t="shared" si="7"/>
        <v>0</v>
      </c>
    </row>
    <row r="517" spans="1:26">
      <c r="A517">
        <v>83180</v>
      </c>
      <c r="B517" t="s">
        <v>686</v>
      </c>
      <c r="C517">
        <v>4</v>
      </c>
      <c r="D517">
        <f t="shared" ref="D517:D546" si="8">SUM(F517:Y517)</f>
        <v>3</v>
      </c>
      <c r="F517">
        <v>1</v>
      </c>
      <c r="G517">
        <v>1</v>
      </c>
      <c r="L517">
        <v>2</v>
      </c>
      <c r="Q517">
        <v>-1</v>
      </c>
      <c r="Z517">
        <v>1</v>
      </c>
    </row>
    <row r="518" spans="1:26">
      <c r="A518">
        <v>83190</v>
      </c>
      <c r="B518" t="s">
        <v>504</v>
      </c>
      <c r="C518">
        <v>2231</v>
      </c>
      <c r="D518">
        <f t="shared" si="8"/>
        <v>2231</v>
      </c>
      <c r="F518">
        <v>280</v>
      </c>
      <c r="G518">
        <v>103</v>
      </c>
      <c r="H518">
        <v>612</v>
      </c>
      <c r="L518">
        <v>44</v>
      </c>
      <c r="M518">
        <v>357</v>
      </c>
      <c r="N518">
        <v>85</v>
      </c>
      <c r="O518">
        <v>61</v>
      </c>
      <c r="P518">
        <v>5</v>
      </c>
      <c r="Q518">
        <v>184</v>
      </c>
      <c r="R518">
        <v>487</v>
      </c>
      <c r="S518">
        <v>12</v>
      </c>
      <c r="Y518">
        <v>1</v>
      </c>
    </row>
    <row r="519" spans="1:26">
      <c r="A519">
        <v>83195</v>
      </c>
      <c r="B519" t="s">
        <v>687</v>
      </c>
      <c r="C519">
        <v>0</v>
      </c>
      <c r="D519">
        <f t="shared" si="8"/>
        <v>0</v>
      </c>
    </row>
    <row r="520" spans="1:26">
      <c r="A520">
        <v>83200</v>
      </c>
      <c r="B520" t="s">
        <v>688</v>
      </c>
      <c r="C520">
        <v>5787</v>
      </c>
      <c r="D520">
        <f t="shared" si="8"/>
        <v>5786</v>
      </c>
      <c r="F520">
        <v>21</v>
      </c>
      <c r="G520">
        <v>71</v>
      </c>
      <c r="H520">
        <v>4027</v>
      </c>
      <c r="I520">
        <v>425</v>
      </c>
      <c r="J520">
        <v>166</v>
      </c>
      <c r="L520">
        <v>252</v>
      </c>
      <c r="M520">
        <v>22</v>
      </c>
      <c r="N520">
        <v>2</v>
      </c>
      <c r="O520">
        <v>300</v>
      </c>
      <c r="Q520">
        <v>418</v>
      </c>
      <c r="S520">
        <v>82</v>
      </c>
      <c r="Z520">
        <v>1</v>
      </c>
    </row>
    <row r="521" spans="1:26">
      <c r="A521">
        <v>83210</v>
      </c>
      <c r="B521" t="s">
        <v>689</v>
      </c>
      <c r="C521">
        <v>-156</v>
      </c>
      <c r="D521">
        <f t="shared" si="8"/>
        <v>-156</v>
      </c>
      <c r="G521">
        <v>-34</v>
      </c>
      <c r="H521">
        <v>-28</v>
      </c>
      <c r="N521">
        <v>2</v>
      </c>
      <c r="P521">
        <v>-3</v>
      </c>
      <c r="Q521">
        <v>-91</v>
      </c>
      <c r="R521">
        <v>-2</v>
      </c>
    </row>
    <row r="522" spans="1:26">
      <c r="A522">
        <v>83230</v>
      </c>
      <c r="B522" t="s">
        <v>690</v>
      </c>
      <c r="C522">
        <v>0</v>
      </c>
      <c r="D522">
        <f t="shared" si="8"/>
        <v>0</v>
      </c>
    </row>
    <row r="523" spans="1:26">
      <c r="A523">
        <v>83240</v>
      </c>
      <c r="B523" t="s">
        <v>691</v>
      </c>
      <c r="C523">
        <v>0</v>
      </c>
      <c r="D523">
        <f t="shared" si="8"/>
        <v>0</v>
      </c>
    </row>
    <row r="524" spans="1:26">
      <c r="A524">
        <v>83250</v>
      </c>
      <c r="B524" t="s">
        <v>692</v>
      </c>
      <c r="C524">
        <v>46</v>
      </c>
      <c r="D524">
        <f t="shared" si="8"/>
        <v>46</v>
      </c>
      <c r="H524">
        <v>27</v>
      </c>
      <c r="Q524">
        <v>19</v>
      </c>
    </row>
    <row r="525" spans="1:26">
      <c r="A525">
        <v>83260</v>
      </c>
      <c r="B525" t="s">
        <v>693</v>
      </c>
      <c r="C525">
        <v>0</v>
      </c>
      <c r="D525">
        <f t="shared" si="8"/>
        <v>0</v>
      </c>
    </row>
    <row r="526" spans="1:26">
      <c r="A526">
        <v>83265</v>
      </c>
      <c r="B526" t="s">
        <v>694</v>
      </c>
      <c r="C526">
        <v>0</v>
      </c>
      <c r="D526">
        <f t="shared" si="8"/>
        <v>0</v>
      </c>
    </row>
    <row r="527" spans="1:26">
      <c r="A527">
        <v>83270</v>
      </c>
      <c r="B527" t="s">
        <v>695</v>
      </c>
      <c r="C527">
        <v>0</v>
      </c>
      <c r="D527">
        <f t="shared" si="8"/>
        <v>0</v>
      </c>
    </row>
    <row r="528" spans="1:26">
      <c r="A528">
        <v>83280</v>
      </c>
      <c r="B528" t="s">
        <v>696</v>
      </c>
      <c r="C528">
        <v>-30</v>
      </c>
      <c r="D528">
        <f t="shared" si="8"/>
        <v>-30</v>
      </c>
      <c r="I528">
        <v>-7</v>
      </c>
      <c r="K528">
        <v>-35</v>
      </c>
      <c r="O528">
        <v>20</v>
      </c>
      <c r="Q528">
        <v>-8</v>
      </c>
    </row>
    <row r="529" spans="1:26">
      <c r="A529">
        <v>83290</v>
      </c>
      <c r="B529" t="s">
        <v>697</v>
      </c>
      <c r="C529">
        <v>2024</v>
      </c>
      <c r="D529">
        <f t="shared" si="8"/>
        <v>2023</v>
      </c>
      <c r="F529">
        <v>21</v>
      </c>
      <c r="H529">
        <v>1368</v>
      </c>
      <c r="I529">
        <v>39</v>
      </c>
      <c r="K529">
        <v>46</v>
      </c>
      <c r="L529">
        <v>67</v>
      </c>
      <c r="M529">
        <v>22</v>
      </c>
      <c r="P529">
        <v>223</v>
      </c>
      <c r="Q529">
        <v>15</v>
      </c>
      <c r="R529">
        <v>212</v>
      </c>
      <c r="S529">
        <v>2</v>
      </c>
      <c r="V529">
        <v>8</v>
      </c>
      <c r="Z529">
        <v>1</v>
      </c>
    </row>
    <row r="530" spans="1:26">
      <c r="A530">
        <v>83295</v>
      </c>
      <c r="B530" t="s">
        <v>515</v>
      </c>
      <c r="C530">
        <v>5021</v>
      </c>
      <c r="D530">
        <f t="shared" si="8"/>
        <v>5021</v>
      </c>
      <c r="G530">
        <v>104</v>
      </c>
      <c r="H530">
        <v>2660</v>
      </c>
      <c r="I530">
        <v>393</v>
      </c>
      <c r="J530">
        <v>166</v>
      </c>
      <c r="K530">
        <v>498</v>
      </c>
      <c r="L530">
        <v>185</v>
      </c>
      <c r="O530">
        <v>280</v>
      </c>
      <c r="P530">
        <v>172</v>
      </c>
      <c r="Q530">
        <v>483</v>
      </c>
      <c r="S530">
        <v>80</v>
      </c>
    </row>
    <row r="531" spans="1:26">
      <c r="A531">
        <v>84000</v>
      </c>
      <c r="B531" t="s">
        <v>698</v>
      </c>
      <c r="C531">
        <v>0</v>
      </c>
      <c r="D531">
        <f t="shared" si="8"/>
        <v>0</v>
      </c>
    </row>
    <row r="532" spans="1:26">
      <c r="A532">
        <v>85000</v>
      </c>
      <c r="B532" t="s">
        <v>699</v>
      </c>
      <c r="C532">
        <v>9919</v>
      </c>
      <c r="D532">
        <f t="shared" si="8"/>
        <v>9796</v>
      </c>
      <c r="F532">
        <v>1001</v>
      </c>
      <c r="G532">
        <v>354</v>
      </c>
      <c r="I532">
        <v>753</v>
      </c>
      <c r="L532">
        <v>513</v>
      </c>
      <c r="M532">
        <v>1053</v>
      </c>
      <c r="N532">
        <v>772</v>
      </c>
      <c r="P532">
        <v>1037</v>
      </c>
      <c r="Q532">
        <v>2701</v>
      </c>
      <c r="R532">
        <v>1663</v>
      </c>
      <c r="T532">
        <v>-43</v>
      </c>
      <c r="Y532">
        <v>-8</v>
      </c>
      <c r="Z532">
        <v>123</v>
      </c>
    </row>
    <row r="533" spans="1:26">
      <c r="A533">
        <v>86000</v>
      </c>
      <c r="B533" t="s">
        <v>700</v>
      </c>
      <c r="C533">
        <v>703</v>
      </c>
      <c r="D533">
        <f t="shared" si="8"/>
        <v>703</v>
      </c>
      <c r="F533">
        <v>703</v>
      </c>
    </row>
    <row r="534" spans="1:26">
      <c r="A534">
        <v>86100</v>
      </c>
      <c r="B534" t="s">
        <v>701</v>
      </c>
      <c r="C534">
        <v>1213</v>
      </c>
      <c r="D534">
        <f t="shared" si="8"/>
        <v>1213</v>
      </c>
      <c r="F534">
        <v>703</v>
      </c>
      <c r="G534">
        <v>183</v>
      </c>
      <c r="I534">
        <v>327</v>
      </c>
    </row>
    <row r="535" spans="1:26">
      <c r="A535">
        <v>86150</v>
      </c>
      <c r="B535" t="s">
        <v>702</v>
      </c>
      <c r="C535">
        <v>0</v>
      </c>
      <c r="D535">
        <f t="shared" si="8"/>
        <v>0</v>
      </c>
    </row>
    <row r="536" spans="1:26">
      <c r="A536">
        <v>86200</v>
      </c>
      <c r="B536" t="s">
        <v>703</v>
      </c>
      <c r="C536">
        <v>0</v>
      </c>
      <c r="D536">
        <f t="shared" si="8"/>
        <v>0</v>
      </c>
    </row>
    <row r="537" spans="1:26">
      <c r="A537">
        <v>87000</v>
      </c>
      <c r="B537" t="s">
        <v>704</v>
      </c>
      <c r="C537">
        <v>298</v>
      </c>
      <c r="D537">
        <f t="shared" si="8"/>
        <v>298</v>
      </c>
      <c r="F537">
        <v>298</v>
      </c>
    </row>
    <row r="538" spans="1:26">
      <c r="A538">
        <v>87100</v>
      </c>
      <c r="B538" t="s">
        <v>705</v>
      </c>
      <c r="C538">
        <v>894</v>
      </c>
      <c r="D538">
        <f t="shared" si="8"/>
        <v>894</v>
      </c>
      <c r="F538">
        <v>298</v>
      </c>
      <c r="G538">
        <v>171</v>
      </c>
      <c r="I538">
        <v>425</v>
      </c>
    </row>
    <row r="539" spans="1:26">
      <c r="A539">
        <v>87150</v>
      </c>
      <c r="B539" t="s">
        <v>706</v>
      </c>
      <c r="C539">
        <v>0</v>
      </c>
      <c r="D539">
        <f t="shared" si="8"/>
        <v>0</v>
      </c>
    </row>
    <row r="540" spans="1:26">
      <c r="A540">
        <v>87200</v>
      </c>
      <c r="B540" t="s">
        <v>707</v>
      </c>
      <c r="C540">
        <v>0</v>
      </c>
      <c r="D540">
        <f t="shared" si="8"/>
        <v>0</v>
      </c>
    </row>
    <row r="541" spans="1:26">
      <c r="A541">
        <v>97500</v>
      </c>
      <c r="B541" t="s">
        <v>708</v>
      </c>
      <c r="C541">
        <v>0</v>
      </c>
      <c r="D541">
        <f t="shared" si="8"/>
        <v>0</v>
      </c>
    </row>
    <row r="542" spans="1:26">
      <c r="A542">
        <v>97510</v>
      </c>
      <c r="B542" t="s">
        <v>709</v>
      </c>
      <c r="C542">
        <v>0</v>
      </c>
      <c r="D542">
        <f t="shared" si="8"/>
        <v>0</v>
      </c>
    </row>
    <row r="543" spans="1:26">
      <c r="A543">
        <v>97520</v>
      </c>
      <c r="B543" t="s">
        <v>672</v>
      </c>
      <c r="C543">
        <v>0</v>
      </c>
      <c r="D543">
        <f t="shared" si="8"/>
        <v>0</v>
      </c>
    </row>
    <row r="544" spans="1:26">
      <c r="A544">
        <v>98500</v>
      </c>
      <c r="B544" t="s">
        <v>710</v>
      </c>
      <c r="C544">
        <v>0</v>
      </c>
      <c r="D544">
        <f t="shared" si="8"/>
        <v>0</v>
      </c>
    </row>
    <row r="545" spans="1:4">
      <c r="A545">
        <v>98510</v>
      </c>
      <c r="B545" t="s">
        <v>709</v>
      </c>
      <c r="C545">
        <v>0</v>
      </c>
      <c r="D545">
        <f t="shared" si="8"/>
        <v>0</v>
      </c>
    </row>
    <row r="546" spans="1:4">
      <c r="A546">
        <v>98520</v>
      </c>
      <c r="B546" t="s">
        <v>672</v>
      </c>
      <c r="C546">
        <v>0</v>
      </c>
      <c r="D546">
        <f t="shared" si="8"/>
        <v>0</v>
      </c>
    </row>
  </sheetData>
  <phoneticPr fontId="2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"/>
  <sheetViews>
    <sheetView zoomScale="70" zoomScaleNormal="70" workbookViewId="0">
      <pane ySplit="3" topLeftCell="A19" activePane="bottomLeft" state="frozen"/>
      <selection activeCell="U16" sqref="U16"/>
      <selection pane="bottomLeft" activeCell="U16" sqref="U16"/>
    </sheetView>
  </sheetViews>
  <sheetFormatPr defaultRowHeight="16.5"/>
  <cols>
    <col min="2" max="2" width="40.25" customWidth="1"/>
  </cols>
  <sheetData>
    <row r="1" spans="1:25">
      <c r="B1" t="s">
        <v>188</v>
      </c>
      <c r="C1" t="s">
        <v>711</v>
      </c>
    </row>
    <row r="2" spans="1:25">
      <c r="B2" t="s">
        <v>190</v>
      </c>
      <c r="E2">
        <v>4010009</v>
      </c>
      <c r="F2">
        <v>4020000</v>
      </c>
      <c r="G2">
        <v>4050003</v>
      </c>
      <c r="H2">
        <v>4060004</v>
      </c>
      <c r="I2">
        <v>4070005</v>
      </c>
      <c r="J2">
        <v>4080006</v>
      </c>
      <c r="K2">
        <v>4090007</v>
      </c>
      <c r="L2">
        <v>4100001</v>
      </c>
      <c r="M2">
        <v>4120003</v>
      </c>
      <c r="N2">
        <v>4130004</v>
      </c>
      <c r="O2">
        <v>4140005</v>
      </c>
      <c r="P2">
        <v>4150006</v>
      </c>
      <c r="Q2">
        <v>4170008</v>
      </c>
      <c r="R2">
        <v>4180009</v>
      </c>
      <c r="S2">
        <v>4280002</v>
      </c>
      <c r="T2">
        <v>4300007</v>
      </c>
      <c r="U2">
        <v>4320009</v>
      </c>
      <c r="V2">
        <v>4420002</v>
      </c>
      <c r="W2">
        <v>4430003</v>
      </c>
      <c r="X2">
        <v>4460006</v>
      </c>
      <c r="Y2">
        <v>4290003</v>
      </c>
    </row>
    <row r="3" spans="1:25">
      <c r="A3" t="s">
        <v>191</v>
      </c>
      <c r="B3" t="s">
        <v>192</v>
      </c>
      <c r="C3" t="s">
        <v>193</v>
      </c>
      <c r="E3" t="s">
        <v>194</v>
      </c>
      <c r="F3" t="s">
        <v>195</v>
      </c>
      <c r="G3" t="s">
        <v>196</v>
      </c>
      <c r="H3" t="s">
        <v>197</v>
      </c>
      <c r="I3" t="s">
        <v>198</v>
      </c>
      <c r="J3" t="s">
        <v>199</v>
      </c>
      <c r="K3" t="s">
        <v>200</v>
      </c>
      <c r="L3" t="s">
        <v>201</v>
      </c>
      <c r="M3" t="s">
        <v>202</v>
      </c>
      <c r="N3" t="s">
        <v>203</v>
      </c>
      <c r="O3" t="s">
        <v>204</v>
      </c>
      <c r="P3" t="s">
        <v>205</v>
      </c>
      <c r="Q3" t="s">
        <v>206</v>
      </c>
      <c r="R3" t="s">
        <v>207</v>
      </c>
      <c r="S3" t="s">
        <v>208</v>
      </c>
      <c r="T3" t="s">
        <v>210</v>
      </c>
      <c r="U3" t="s">
        <v>211</v>
      </c>
      <c r="V3" t="s">
        <v>212</v>
      </c>
      <c r="W3" t="s">
        <v>213</v>
      </c>
      <c r="X3" t="s">
        <v>214</v>
      </c>
      <c r="Y3" t="s">
        <v>209</v>
      </c>
    </row>
    <row r="4" spans="1:25">
      <c r="A4">
        <v>1101</v>
      </c>
      <c r="B4" t="s">
        <v>712</v>
      </c>
      <c r="C4">
        <v>177130</v>
      </c>
      <c r="D4">
        <f>SUM(E4:Y4)</f>
        <v>177130</v>
      </c>
      <c r="E4">
        <v>6227</v>
      </c>
      <c r="F4">
        <v>7468</v>
      </c>
      <c r="G4">
        <v>41843</v>
      </c>
      <c r="H4">
        <v>8339</v>
      </c>
      <c r="I4">
        <v>7773</v>
      </c>
      <c r="J4">
        <v>12337</v>
      </c>
      <c r="K4">
        <v>5299</v>
      </c>
      <c r="L4">
        <v>6875</v>
      </c>
      <c r="M4">
        <v>9833</v>
      </c>
      <c r="N4">
        <v>18692</v>
      </c>
      <c r="O4">
        <v>9074</v>
      </c>
      <c r="P4">
        <v>23023</v>
      </c>
      <c r="Q4">
        <v>12879</v>
      </c>
      <c r="R4">
        <v>2107</v>
      </c>
      <c r="S4">
        <v>127</v>
      </c>
      <c r="T4">
        <v>233</v>
      </c>
      <c r="U4">
        <v>3962</v>
      </c>
      <c r="X4">
        <v>72</v>
      </c>
      <c r="Y4">
        <v>967</v>
      </c>
    </row>
    <row r="5" spans="1:25">
      <c r="A5">
        <v>1102</v>
      </c>
      <c r="B5" t="s">
        <v>713</v>
      </c>
      <c r="C5">
        <v>177130</v>
      </c>
      <c r="D5">
        <f t="shared" ref="D5:D68" si="0">SUM(E5:Y5)</f>
        <v>177130</v>
      </c>
      <c r="E5">
        <v>6227</v>
      </c>
      <c r="F5">
        <v>7468</v>
      </c>
      <c r="G5">
        <v>41843</v>
      </c>
      <c r="H5">
        <v>8339</v>
      </c>
      <c r="I5">
        <v>7773</v>
      </c>
      <c r="J5">
        <v>12337</v>
      </c>
      <c r="K5">
        <v>5299</v>
      </c>
      <c r="L5">
        <v>6875</v>
      </c>
      <c r="M5">
        <v>9833</v>
      </c>
      <c r="N5">
        <v>18692</v>
      </c>
      <c r="O5">
        <v>9074</v>
      </c>
      <c r="P5">
        <v>23023</v>
      </c>
      <c r="Q5">
        <v>12879</v>
      </c>
      <c r="R5">
        <v>2107</v>
      </c>
      <c r="S5">
        <v>127</v>
      </c>
      <c r="T5">
        <v>233</v>
      </c>
      <c r="U5">
        <v>3962</v>
      </c>
      <c r="X5">
        <v>72</v>
      </c>
      <c r="Y5">
        <v>967</v>
      </c>
    </row>
    <row r="6" spans="1:25">
      <c r="A6">
        <v>1103</v>
      </c>
      <c r="B6" t="s">
        <v>714</v>
      </c>
      <c r="C6">
        <v>0</v>
      </c>
      <c r="D6">
        <f t="shared" si="0"/>
        <v>0</v>
      </c>
    </row>
    <row r="7" spans="1:25">
      <c r="A7">
        <v>1104</v>
      </c>
      <c r="B7" t="s">
        <v>715</v>
      </c>
      <c r="C7">
        <v>11425</v>
      </c>
      <c r="D7">
        <f t="shared" si="0"/>
        <v>11425</v>
      </c>
      <c r="E7">
        <v>423</v>
      </c>
      <c r="F7">
        <v>770</v>
      </c>
      <c r="G7">
        <v>2262</v>
      </c>
      <c r="H7">
        <v>338</v>
      </c>
      <c r="I7">
        <v>473</v>
      </c>
      <c r="J7">
        <v>464</v>
      </c>
      <c r="K7">
        <v>234</v>
      </c>
      <c r="L7">
        <v>405</v>
      </c>
      <c r="M7">
        <v>400</v>
      </c>
      <c r="N7">
        <v>717</v>
      </c>
      <c r="O7">
        <v>806</v>
      </c>
      <c r="P7">
        <v>1888</v>
      </c>
      <c r="Q7">
        <v>549</v>
      </c>
      <c r="R7">
        <v>204</v>
      </c>
      <c r="S7">
        <v>93</v>
      </c>
      <c r="T7">
        <v>96</v>
      </c>
      <c r="U7">
        <v>1043</v>
      </c>
      <c r="X7">
        <v>4</v>
      </c>
      <c r="Y7">
        <v>256</v>
      </c>
    </row>
    <row r="8" spans="1:25">
      <c r="A8" t="s">
        <v>716</v>
      </c>
      <c r="B8" s="128" t="s">
        <v>717</v>
      </c>
      <c r="C8">
        <v>188555</v>
      </c>
      <c r="D8">
        <f t="shared" si="0"/>
        <v>188555</v>
      </c>
      <c r="E8">
        <v>6650</v>
      </c>
      <c r="F8">
        <v>8237</v>
      </c>
      <c r="G8">
        <v>44105</v>
      </c>
      <c r="H8">
        <v>8677</v>
      </c>
      <c r="I8">
        <v>8245</v>
      </c>
      <c r="J8">
        <v>12801</v>
      </c>
      <c r="K8">
        <v>5533</v>
      </c>
      <c r="L8">
        <v>7280</v>
      </c>
      <c r="M8">
        <v>10234</v>
      </c>
      <c r="N8">
        <v>19410</v>
      </c>
      <c r="O8">
        <v>9879</v>
      </c>
      <c r="P8">
        <v>24911</v>
      </c>
      <c r="Q8">
        <v>13428</v>
      </c>
      <c r="R8">
        <v>2311</v>
      </c>
      <c r="S8">
        <v>221</v>
      </c>
      <c r="T8">
        <v>329</v>
      </c>
      <c r="U8">
        <v>5005</v>
      </c>
      <c r="X8">
        <v>77</v>
      </c>
      <c r="Y8">
        <v>1222</v>
      </c>
    </row>
    <row r="9" spans="1:25">
      <c r="A9" t="s">
        <v>718</v>
      </c>
      <c r="B9" s="128" t="s">
        <v>719</v>
      </c>
      <c r="C9">
        <v>-53607</v>
      </c>
      <c r="D9">
        <f t="shared" si="0"/>
        <v>-53607</v>
      </c>
      <c r="E9">
        <v>-2023</v>
      </c>
      <c r="F9">
        <v>-3490</v>
      </c>
      <c r="G9">
        <v>-11030</v>
      </c>
      <c r="H9">
        <v>-1932</v>
      </c>
      <c r="I9">
        <v>-2930</v>
      </c>
      <c r="J9">
        <v>-4121</v>
      </c>
      <c r="K9">
        <v>-2148</v>
      </c>
      <c r="L9">
        <v>-1926</v>
      </c>
      <c r="M9">
        <v>-3232</v>
      </c>
      <c r="N9">
        <v>-4422</v>
      </c>
      <c r="O9">
        <v>-3188</v>
      </c>
      <c r="P9">
        <v>-5548</v>
      </c>
      <c r="Q9">
        <v>-3073</v>
      </c>
      <c r="R9">
        <v>-654</v>
      </c>
      <c r="S9">
        <v>-130</v>
      </c>
      <c r="T9">
        <v>-265</v>
      </c>
      <c r="U9">
        <v>-2551</v>
      </c>
      <c r="X9">
        <v>-40</v>
      </c>
      <c r="Y9">
        <v>-904</v>
      </c>
    </row>
    <row r="10" spans="1:25">
      <c r="A10" t="s">
        <v>720</v>
      </c>
      <c r="B10" s="128" t="s">
        <v>721</v>
      </c>
      <c r="C10">
        <v>-4353</v>
      </c>
      <c r="D10">
        <f t="shared" si="0"/>
        <v>-4353</v>
      </c>
      <c r="E10">
        <v>-150</v>
      </c>
      <c r="F10">
        <v>-220</v>
      </c>
      <c r="G10">
        <v>-1198</v>
      </c>
      <c r="H10">
        <v>-655</v>
      </c>
      <c r="I10">
        <v>-226</v>
      </c>
      <c r="J10">
        <v>-178</v>
      </c>
      <c r="K10">
        <v>-225</v>
      </c>
      <c r="L10">
        <v>-9</v>
      </c>
      <c r="M10">
        <v>33</v>
      </c>
      <c r="N10">
        <v>-609</v>
      </c>
      <c r="O10">
        <v>-238</v>
      </c>
      <c r="P10">
        <v>-457</v>
      </c>
      <c r="Q10">
        <v>-270</v>
      </c>
      <c r="R10">
        <v>69</v>
      </c>
      <c r="S10">
        <v>-49</v>
      </c>
      <c r="T10">
        <v>-3</v>
      </c>
      <c r="U10">
        <v>53</v>
      </c>
      <c r="X10">
        <v>5</v>
      </c>
      <c r="Y10">
        <v>-26</v>
      </c>
    </row>
    <row r="11" spans="1:25">
      <c r="A11" t="s">
        <v>722</v>
      </c>
      <c r="B11" s="128" t="s">
        <v>723</v>
      </c>
      <c r="C11">
        <v>130593</v>
      </c>
      <c r="D11">
        <f t="shared" si="0"/>
        <v>130593</v>
      </c>
      <c r="E11">
        <v>4477</v>
      </c>
      <c r="F11">
        <v>4528</v>
      </c>
      <c r="G11">
        <v>31877</v>
      </c>
      <c r="H11">
        <v>6090</v>
      </c>
      <c r="I11">
        <v>5089</v>
      </c>
      <c r="J11">
        <v>8502</v>
      </c>
      <c r="K11">
        <v>3160</v>
      </c>
      <c r="L11">
        <v>5345</v>
      </c>
      <c r="M11">
        <v>7035</v>
      </c>
      <c r="N11">
        <v>14378</v>
      </c>
      <c r="O11">
        <v>6453</v>
      </c>
      <c r="P11">
        <v>18906</v>
      </c>
      <c r="Q11">
        <v>10085</v>
      </c>
      <c r="R11">
        <v>1726</v>
      </c>
      <c r="S11">
        <v>42</v>
      </c>
      <c r="T11">
        <v>61</v>
      </c>
      <c r="U11">
        <v>2506</v>
      </c>
      <c r="X11">
        <v>41</v>
      </c>
      <c r="Y11">
        <v>292</v>
      </c>
    </row>
    <row r="12" spans="1:25">
      <c r="A12" t="s">
        <v>724</v>
      </c>
      <c r="B12" s="128" t="s">
        <v>725</v>
      </c>
      <c r="C12">
        <v>8683</v>
      </c>
      <c r="D12">
        <f t="shared" si="0"/>
        <v>8683</v>
      </c>
      <c r="E12">
        <v>239</v>
      </c>
      <c r="F12">
        <v>565</v>
      </c>
      <c r="G12">
        <v>1327</v>
      </c>
      <c r="H12">
        <v>354</v>
      </c>
      <c r="I12">
        <v>548</v>
      </c>
      <c r="J12">
        <v>556</v>
      </c>
      <c r="K12">
        <v>685</v>
      </c>
      <c r="L12">
        <v>288</v>
      </c>
      <c r="M12">
        <v>586</v>
      </c>
      <c r="N12">
        <v>407</v>
      </c>
      <c r="O12">
        <v>636</v>
      </c>
      <c r="P12">
        <v>538</v>
      </c>
      <c r="Q12">
        <v>525</v>
      </c>
      <c r="R12">
        <v>88</v>
      </c>
      <c r="S12">
        <v>39</v>
      </c>
      <c r="T12">
        <v>80</v>
      </c>
      <c r="U12">
        <v>890</v>
      </c>
      <c r="X12">
        <v>7</v>
      </c>
      <c r="Y12">
        <v>325</v>
      </c>
    </row>
    <row r="13" spans="1:25">
      <c r="A13" t="s">
        <v>726</v>
      </c>
      <c r="B13" s="128" t="s">
        <v>727</v>
      </c>
      <c r="C13">
        <v>402</v>
      </c>
      <c r="D13">
        <f t="shared" si="0"/>
        <v>402</v>
      </c>
      <c r="E13">
        <v>57</v>
      </c>
      <c r="F13">
        <v>75</v>
      </c>
      <c r="G13">
        <v>20</v>
      </c>
      <c r="H13">
        <v>11</v>
      </c>
      <c r="I13">
        <v>17</v>
      </c>
      <c r="J13">
        <v>46</v>
      </c>
      <c r="K13">
        <v>6</v>
      </c>
      <c r="L13">
        <v>24</v>
      </c>
      <c r="N13">
        <v>36</v>
      </c>
      <c r="O13">
        <v>23</v>
      </c>
      <c r="P13">
        <v>42</v>
      </c>
      <c r="Q13">
        <v>15</v>
      </c>
      <c r="R13">
        <v>18</v>
      </c>
      <c r="U13">
        <v>4</v>
      </c>
      <c r="X13">
        <v>3</v>
      </c>
      <c r="Y13">
        <v>5</v>
      </c>
    </row>
    <row r="14" spans="1:25">
      <c r="A14" t="s">
        <v>728</v>
      </c>
      <c r="B14" s="128" t="s">
        <v>729</v>
      </c>
      <c r="C14">
        <v>8855</v>
      </c>
      <c r="D14">
        <f t="shared" si="0"/>
        <v>8855</v>
      </c>
      <c r="E14">
        <v>428</v>
      </c>
      <c r="F14">
        <v>339</v>
      </c>
      <c r="G14">
        <v>3264</v>
      </c>
      <c r="H14">
        <v>309</v>
      </c>
      <c r="I14">
        <v>309</v>
      </c>
      <c r="J14">
        <v>410</v>
      </c>
      <c r="K14">
        <v>237</v>
      </c>
      <c r="L14">
        <v>391</v>
      </c>
      <c r="M14">
        <v>433</v>
      </c>
      <c r="N14">
        <v>701</v>
      </c>
      <c r="O14">
        <v>437</v>
      </c>
      <c r="P14">
        <v>966</v>
      </c>
      <c r="Q14">
        <v>470</v>
      </c>
      <c r="R14">
        <v>108</v>
      </c>
      <c r="S14">
        <v>1</v>
      </c>
      <c r="U14">
        <v>31</v>
      </c>
      <c r="V14">
        <v>1</v>
      </c>
      <c r="W14">
        <v>1</v>
      </c>
      <c r="X14">
        <v>2</v>
      </c>
      <c r="Y14">
        <v>17</v>
      </c>
    </row>
    <row r="15" spans="1:25">
      <c r="A15">
        <v>1111</v>
      </c>
      <c r="B15" s="128" t="s">
        <v>730</v>
      </c>
      <c r="C15">
        <v>2829</v>
      </c>
      <c r="D15">
        <f t="shared" si="0"/>
        <v>2829</v>
      </c>
      <c r="E15">
        <v>120</v>
      </c>
      <c r="F15">
        <v>92</v>
      </c>
      <c r="G15">
        <v>871</v>
      </c>
      <c r="H15">
        <v>59</v>
      </c>
      <c r="I15">
        <v>79</v>
      </c>
      <c r="J15">
        <v>105</v>
      </c>
      <c r="K15">
        <v>66</v>
      </c>
      <c r="L15">
        <v>84</v>
      </c>
      <c r="M15">
        <v>89</v>
      </c>
      <c r="N15">
        <v>338</v>
      </c>
      <c r="O15">
        <v>157</v>
      </c>
      <c r="P15">
        <v>500</v>
      </c>
      <c r="Q15">
        <v>155</v>
      </c>
      <c r="R15">
        <v>53</v>
      </c>
      <c r="S15">
        <v>1</v>
      </c>
      <c r="U15">
        <v>33</v>
      </c>
      <c r="V15">
        <v>1</v>
      </c>
      <c r="W15">
        <v>1</v>
      </c>
      <c r="X15">
        <v>2</v>
      </c>
      <c r="Y15">
        <v>23</v>
      </c>
    </row>
    <row r="16" spans="1:25">
      <c r="A16" t="s">
        <v>731</v>
      </c>
      <c r="B16" s="128" t="s">
        <v>732</v>
      </c>
      <c r="C16">
        <v>10322</v>
      </c>
      <c r="D16">
        <f t="shared" si="0"/>
        <v>10322</v>
      </c>
      <c r="E16">
        <v>66</v>
      </c>
      <c r="F16">
        <v>216</v>
      </c>
      <c r="G16">
        <v>5086</v>
      </c>
      <c r="H16">
        <v>650</v>
      </c>
      <c r="I16">
        <v>339</v>
      </c>
      <c r="J16">
        <v>762</v>
      </c>
      <c r="K16">
        <v>317</v>
      </c>
      <c r="L16">
        <v>180</v>
      </c>
      <c r="M16">
        <v>254</v>
      </c>
      <c r="N16">
        <v>693</v>
      </c>
      <c r="O16">
        <v>553</v>
      </c>
      <c r="P16">
        <v>1069</v>
      </c>
      <c r="Q16">
        <v>23</v>
      </c>
      <c r="R16">
        <v>114</v>
      </c>
    </row>
    <row r="17" spans="1:25">
      <c r="A17" t="s">
        <v>733</v>
      </c>
      <c r="B17" s="128" t="s">
        <v>734</v>
      </c>
      <c r="C17">
        <v>1005</v>
      </c>
      <c r="D17">
        <f t="shared" si="0"/>
        <v>1005</v>
      </c>
      <c r="E17">
        <v>120</v>
      </c>
      <c r="F17">
        <v>119</v>
      </c>
      <c r="G17">
        <v>208</v>
      </c>
      <c r="H17">
        <v>-1</v>
      </c>
      <c r="I17">
        <v>4</v>
      </c>
      <c r="K17">
        <v>31</v>
      </c>
      <c r="L17">
        <v>92</v>
      </c>
      <c r="M17">
        <v>48</v>
      </c>
      <c r="N17">
        <v>21</v>
      </c>
      <c r="O17">
        <v>39</v>
      </c>
      <c r="Q17">
        <v>311</v>
      </c>
      <c r="R17">
        <v>13</v>
      </c>
    </row>
    <row r="18" spans="1:25">
      <c r="A18" t="s">
        <v>735</v>
      </c>
      <c r="B18" s="128" t="s">
        <v>736</v>
      </c>
      <c r="C18">
        <v>26</v>
      </c>
      <c r="D18">
        <f t="shared" si="0"/>
        <v>26</v>
      </c>
      <c r="I18">
        <v>18</v>
      </c>
      <c r="N18">
        <v>4</v>
      </c>
      <c r="O18">
        <v>3</v>
      </c>
      <c r="P18">
        <v>1</v>
      </c>
    </row>
    <row r="19" spans="1:25">
      <c r="A19" t="s">
        <v>737</v>
      </c>
      <c r="B19" s="128" t="s">
        <v>738</v>
      </c>
      <c r="C19">
        <v>74</v>
      </c>
      <c r="D19">
        <f t="shared" si="0"/>
        <v>74</v>
      </c>
      <c r="E19">
        <v>41</v>
      </c>
      <c r="F19">
        <v>-1</v>
      </c>
      <c r="G19">
        <v>35</v>
      </c>
      <c r="M19">
        <v>-2</v>
      </c>
      <c r="P19">
        <v>-1</v>
      </c>
      <c r="Q19">
        <v>-6</v>
      </c>
      <c r="R19">
        <v>8</v>
      </c>
    </row>
    <row r="20" spans="1:25">
      <c r="A20" t="s">
        <v>739</v>
      </c>
      <c r="B20" s="128" t="s">
        <v>740</v>
      </c>
      <c r="C20">
        <v>-1144</v>
      </c>
      <c r="D20">
        <f t="shared" si="0"/>
        <v>-1144</v>
      </c>
      <c r="E20">
        <v>-26</v>
      </c>
      <c r="F20">
        <v>-12</v>
      </c>
      <c r="G20">
        <v>-566</v>
      </c>
      <c r="H20">
        <v>-16</v>
      </c>
      <c r="I20">
        <v>-29</v>
      </c>
      <c r="J20">
        <v>-12</v>
      </c>
      <c r="L20">
        <v>-16</v>
      </c>
      <c r="M20">
        <v>-1</v>
      </c>
      <c r="N20">
        <v>-144</v>
      </c>
      <c r="O20">
        <v>-138</v>
      </c>
      <c r="P20">
        <v>-119</v>
      </c>
      <c r="Q20">
        <v>-57</v>
      </c>
      <c r="U20">
        <v>-2</v>
      </c>
      <c r="Y20">
        <v>-6</v>
      </c>
    </row>
    <row r="21" spans="1:25">
      <c r="A21" t="s">
        <v>741</v>
      </c>
      <c r="B21" t="s">
        <v>742</v>
      </c>
      <c r="C21">
        <v>0</v>
      </c>
      <c r="D21">
        <f t="shared" si="0"/>
        <v>0</v>
      </c>
    </row>
    <row r="22" spans="1:25">
      <c r="A22">
        <v>1113</v>
      </c>
      <c r="B22" s="128" t="s">
        <v>743</v>
      </c>
      <c r="C22">
        <v>853</v>
      </c>
      <c r="D22">
        <f t="shared" si="0"/>
        <v>853</v>
      </c>
      <c r="E22">
        <v>107</v>
      </c>
      <c r="F22">
        <v>29</v>
      </c>
      <c r="G22">
        <v>363</v>
      </c>
      <c r="H22">
        <v>9</v>
      </c>
      <c r="I22">
        <v>64</v>
      </c>
      <c r="J22">
        <v>53</v>
      </c>
      <c r="K22">
        <v>9</v>
      </c>
      <c r="L22">
        <v>56</v>
      </c>
      <c r="M22">
        <v>45</v>
      </c>
      <c r="N22">
        <v>69</v>
      </c>
      <c r="O22">
        <v>6</v>
      </c>
      <c r="Q22">
        <v>43</v>
      </c>
    </row>
    <row r="23" spans="1:25">
      <c r="A23" t="s">
        <v>744</v>
      </c>
      <c r="B23" s="128" t="s">
        <v>745</v>
      </c>
      <c r="C23">
        <v>-2</v>
      </c>
      <c r="D23">
        <f t="shared" si="0"/>
        <v>-2</v>
      </c>
      <c r="G23">
        <v>2</v>
      </c>
      <c r="L23">
        <v>-5</v>
      </c>
      <c r="Q23">
        <v>1</v>
      </c>
    </row>
    <row r="24" spans="1:25">
      <c r="A24" t="s">
        <v>746</v>
      </c>
      <c r="B24" s="129" t="s">
        <v>1155</v>
      </c>
      <c r="C24">
        <v>7</v>
      </c>
      <c r="D24">
        <f t="shared" si="0"/>
        <v>7</v>
      </c>
      <c r="G24">
        <v>7</v>
      </c>
    </row>
    <row r="25" spans="1:25">
      <c r="A25" t="s">
        <v>747</v>
      </c>
      <c r="B25" t="s">
        <v>748</v>
      </c>
      <c r="C25">
        <v>0</v>
      </c>
      <c r="D25">
        <f t="shared" si="0"/>
        <v>0</v>
      </c>
    </row>
    <row r="26" spans="1:25">
      <c r="A26" t="s">
        <v>749</v>
      </c>
      <c r="B26" s="128" t="s">
        <v>750</v>
      </c>
      <c r="C26">
        <v>0</v>
      </c>
      <c r="D26">
        <f t="shared" si="0"/>
        <v>0</v>
      </c>
    </row>
    <row r="27" spans="1:25">
      <c r="A27" t="s">
        <v>751</v>
      </c>
      <c r="B27" s="128" t="s">
        <v>752</v>
      </c>
      <c r="C27">
        <v>-5116</v>
      </c>
      <c r="D27">
        <f t="shared" si="0"/>
        <v>-5116</v>
      </c>
      <c r="F27">
        <v>-104</v>
      </c>
      <c r="G27">
        <v>-2743</v>
      </c>
      <c r="H27">
        <v>-393</v>
      </c>
      <c r="I27">
        <v>-166</v>
      </c>
      <c r="J27">
        <v>-498</v>
      </c>
      <c r="K27">
        <v>-185</v>
      </c>
      <c r="N27">
        <v>-280</v>
      </c>
      <c r="O27">
        <v>-184</v>
      </c>
      <c r="P27">
        <v>-483</v>
      </c>
      <c r="R27">
        <v>-80</v>
      </c>
    </row>
    <row r="28" spans="1:25">
      <c r="A28">
        <v>1115</v>
      </c>
      <c r="B28" s="128" t="s">
        <v>753</v>
      </c>
      <c r="C28">
        <v>162</v>
      </c>
      <c r="D28">
        <f t="shared" si="0"/>
        <v>162</v>
      </c>
      <c r="E28">
        <v>12</v>
      </c>
      <c r="G28">
        <v>70</v>
      </c>
      <c r="I28">
        <v>7</v>
      </c>
      <c r="J28">
        <v>25</v>
      </c>
      <c r="K28">
        <v>1</v>
      </c>
      <c r="L28">
        <v>1</v>
      </c>
      <c r="M28">
        <v>12</v>
      </c>
      <c r="N28">
        <v>9</v>
      </c>
      <c r="T28">
        <v>5</v>
      </c>
      <c r="U28">
        <v>15</v>
      </c>
      <c r="Y28">
        <v>5</v>
      </c>
    </row>
    <row r="29" spans="1:25">
      <c r="A29" t="s">
        <v>754</v>
      </c>
      <c r="B29" t="s">
        <v>755</v>
      </c>
      <c r="C29">
        <v>0</v>
      </c>
      <c r="D29">
        <f t="shared" si="0"/>
        <v>0</v>
      </c>
    </row>
    <row r="30" spans="1:25">
      <c r="A30">
        <v>1116</v>
      </c>
      <c r="B30" s="128" t="s">
        <v>756</v>
      </c>
      <c r="C30">
        <v>148698</v>
      </c>
      <c r="D30">
        <f t="shared" si="0"/>
        <v>148698</v>
      </c>
      <c r="E30">
        <v>5212</v>
      </c>
      <c r="F30">
        <v>5507</v>
      </c>
      <c r="G30">
        <v>36558</v>
      </c>
      <c r="H30">
        <v>6765</v>
      </c>
      <c r="I30">
        <v>5971</v>
      </c>
      <c r="J30">
        <v>9539</v>
      </c>
      <c r="K30">
        <v>4088</v>
      </c>
      <c r="L30">
        <v>6049</v>
      </c>
      <c r="M30">
        <v>8066</v>
      </c>
      <c r="N30">
        <v>15531</v>
      </c>
      <c r="O30">
        <v>7549</v>
      </c>
      <c r="P30">
        <v>20453</v>
      </c>
      <c r="Q30">
        <v>11096</v>
      </c>
      <c r="R30">
        <v>1941</v>
      </c>
      <c r="S30">
        <v>82</v>
      </c>
      <c r="T30">
        <v>147</v>
      </c>
      <c r="U30">
        <v>3446</v>
      </c>
      <c r="V30">
        <v>1</v>
      </c>
      <c r="W30">
        <v>1</v>
      </c>
      <c r="X30">
        <v>53</v>
      </c>
      <c r="Y30">
        <v>643</v>
      </c>
    </row>
    <row r="31" spans="1:25">
      <c r="A31">
        <v>1118</v>
      </c>
      <c r="B31" t="s">
        <v>757</v>
      </c>
      <c r="C31">
        <v>86555</v>
      </c>
      <c r="D31">
        <f t="shared" si="0"/>
        <v>86555</v>
      </c>
      <c r="E31">
        <v>2560</v>
      </c>
      <c r="F31">
        <v>3798</v>
      </c>
      <c r="G31">
        <v>20979</v>
      </c>
      <c r="H31">
        <v>3054</v>
      </c>
      <c r="I31">
        <v>3767</v>
      </c>
      <c r="J31">
        <v>6179</v>
      </c>
      <c r="K31">
        <v>2455</v>
      </c>
      <c r="L31">
        <v>4004</v>
      </c>
      <c r="M31">
        <v>5508</v>
      </c>
      <c r="N31">
        <v>9319</v>
      </c>
      <c r="O31">
        <v>4436</v>
      </c>
      <c r="P31">
        <v>11106</v>
      </c>
      <c r="Q31">
        <v>6833</v>
      </c>
      <c r="R31">
        <v>1166</v>
      </c>
      <c r="T31">
        <v>44</v>
      </c>
      <c r="U31">
        <v>1077</v>
      </c>
      <c r="X31">
        <v>4</v>
      </c>
      <c r="Y31">
        <v>266</v>
      </c>
    </row>
    <row r="32" spans="1:25">
      <c r="A32">
        <v>1120</v>
      </c>
      <c r="B32" t="s">
        <v>758</v>
      </c>
      <c r="C32">
        <v>1454</v>
      </c>
      <c r="D32">
        <f t="shared" si="0"/>
        <v>1454</v>
      </c>
      <c r="E32">
        <v>44</v>
      </c>
      <c r="G32">
        <v>322</v>
      </c>
      <c r="H32">
        <v>59</v>
      </c>
      <c r="I32">
        <v>81</v>
      </c>
      <c r="J32">
        <v>155</v>
      </c>
      <c r="K32">
        <v>29</v>
      </c>
      <c r="L32">
        <v>51</v>
      </c>
      <c r="M32">
        <v>114</v>
      </c>
      <c r="N32">
        <v>157</v>
      </c>
      <c r="O32">
        <v>94</v>
      </c>
      <c r="P32">
        <v>157</v>
      </c>
      <c r="Q32">
        <v>119</v>
      </c>
      <c r="R32">
        <v>13</v>
      </c>
      <c r="U32">
        <v>37</v>
      </c>
      <c r="Y32">
        <v>22</v>
      </c>
    </row>
    <row r="33" spans="1:25">
      <c r="A33">
        <v>1119</v>
      </c>
      <c r="B33" t="s">
        <v>759</v>
      </c>
      <c r="C33">
        <v>8031</v>
      </c>
      <c r="D33">
        <f t="shared" si="0"/>
        <v>8031</v>
      </c>
      <c r="E33">
        <v>338</v>
      </c>
      <c r="F33">
        <v>491</v>
      </c>
      <c r="G33">
        <v>2077</v>
      </c>
      <c r="H33">
        <v>165</v>
      </c>
      <c r="I33">
        <v>314</v>
      </c>
      <c r="J33">
        <v>312</v>
      </c>
      <c r="K33">
        <v>188</v>
      </c>
      <c r="L33">
        <v>333</v>
      </c>
      <c r="M33">
        <v>393</v>
      </c>
      <c r="N33">
        <v>747</v>
      </c>
      <c r="O33">
        <v>443</v>
      </c>
      <c r="P33">
        <v>1400</v>
      </c>
      <c r="Q33">
        <v>404</v>
      </c>
      <c r="R33">
        <v>175</v>
      </c>
      <c r="U33">
        <v>206</v>
      </c>
      <c r="V33">
        <v>1</v>
      </c>
      <c r="Y33">
        <v>44</v>
      </c>
    </row>
    <row r="34" spans="1:25">
      <c r="A34" t="s">
        <v>760</v>
      </c>
      <c r="B34" s="128" t="s">
        <v>761</v>
      </c>
      <c r="C34">
        <v>96041</v>
      </c>
      <c r="D34">
        <f t="shared" si="0"/>
        <v>96041</v>
      </c>
      <c r="E34">
        <v>2943</v>
      </c>
      <c r="F34">
        <v>4289</v>
      </c>
      <c r="G34">
        <v>23378</v>
      </c>
      <c r="H34">
        <v>3277</v>
      </c>
      <c r="I34">
        <v>4162</v>
      </c>
      <c r="J34">
        <v>6646</v>
      </c>
      <c r="K34">
        <v>2673</v>
      </c>
      <c r="L34">
        <v>4388</v>
      </c>
      <c r="M34">
        <v>6015</v>
      </c>
      <c r="N34">
        <v>10224</v>
      </c>
      <c r="O34">
        <v>4973</v>
      </c>
      <c r="P34">
        <v>12663</v>
      </c>
      <c r="Q34">
        <v>7356</v>
      </c>
      <c r="R34">
        <v>1353</v>
      </c>
      <c r="T34">
        <v>44</v>
      </c>
      <c r="U34">
        <v>1320</v>
      </c>
      <c r="V34">
        <v>1</v>
      </c>
      <c r="X34">
        <v>4</v>
      </c>
      <c r="Y34">
        <v>332</v>
      </c>
    </row>
    <row r="35" spans="1:25">
      <c r="A35" t="s">
        <v>762</v>
      </c>
      <c r="B35" s="128" t="s">
        <v>763</v>
      </c>
      <c r="C35">
        <v>-24646</v>
      </c>
      <c r="D35">
        <f t="shared" si="0"/>
        <v>-24646</v>
      </c>
      <c r="E35">
        <v>-580</v>
      </c>
      <c r="F35">
        <v>-1509</v>
      </c>
      <c r="G35">
        <v>-5271</v>
      </c>
      <c r="H35">
        <v>-438</v>
      </c>
      <c r="I35">
        <v>-1464</v>
      </c>
      <c r="J35">
        <v>-1725</v>
      </c>
      <c r="K35">
        <v>-1120</v>
      </c>
      <c r="L35">
        <v>-1319</v>
      </c>
      <c r="M35">
        <v>-2116</v>
      </c>
      <c r="N35">
        <v>-2411</v>
      </c>
      <c r="O35">
        <v>-1478</v>
      </c>
      <c r="P35">
        <v>-2398</v>
      </c>
      <c r="Q35">
        <v>-1707</v>
      </c>
      <c r="R35">
        <v>-297</v>
      </c>
      <c r="T35">
        <v>-35</v>
      </c>
      <c r="U35">
        <v>-568</v>
      </c>
      <c r="X35">
        <v>-1</v>
      </c>
      <c r="Y35">
        <v>-209</v>
      </c>
    </row>
    <row r="36" spans="1:25">
      <c r="A36" t="s">
        <v>764</v>
      </c>
      <c r="B36" s="128" t="s">
        <v>765</v>
      </c>
      <c r="C36">
        <v>71395</v>
      </c>
      <c r="D36">
        <f t="shared" si="0"/>
        <v>71395</v>
      </c>
      <c r="E36">
        <v>2362</v>
      </c>
      <c r="F36">
        <v>2780</v>
      </c>
      <c r="G36">
        <v>18106</v>
      </c>
      <c r="H36">
        <v>2840</v>
      </c>
      <c r="I36">
        <v>2698</v>
      </c>
      <c r="J36">
        <v>4921</v>
      </c>
      <c r="K36">
        <v>1553</v>
      </c>
      <c r="L36">
        <v>3069</v>
      </c>
      <c r="M36">
        <v>3899</v>
      </c>
      <c r="N36">
        <v>7813</v>
      </c>
      <c r="O36">
        <v>3495</v>
      </c>
      <c r="P36">
        <v>10265</v>
      </c>
      <c r="Q36">
        <v>5649</v>
      </c>
      <c r="R36">
        <v>1057</v>
      </c>
      <c r="T36">
        <v>9</v>
      </c>
      <c r="U36">
        <v>752</v>
      </c>
      <c r="V36">
        <v>1</v>
      </c>
      <c r="X36">
        <v>3</v>
      </c>
      <c r="Y36">
        <v>123</v>
      </c>
    </row>
    <row r="37" spans="1:25">
      <c r="A37" t="s">
        <v>766</v>
      </c>
      <c r="B37" s="128" t="s">
        <v>767</v>
      </c>
      <c r="C37">
        <v>747</v>
      </c>
      <c r="D37">
        <f t="shared" si="0"/>
        <v>747</v>
      </c>
      <c r="E37">
        <v>-99</v>
      </c>
      <c r="F37">
        <v>32</v>
      </c>
      <c r="G37">
        <v>-227</v>
      </c>
      <c r="H37">
        <v>414</v>
      </c>
      <c r="I37">
        <v>124</v>
      </c>
      <c r="J37">
        <v>-244</v>
      </c>
      <c r="K37">
        <v>237</v>
      </c>
      <c r="L37">
        <v>-125</v>
      </c>
      <c r="M37">
        <v>-132</v>
      </c>
      <c r="N37">
        <v>-5</v>
      </c>
      <c r="O37">
        <v>158</v>
      </c>
      <c r="P37">
        <v>396</v>
      </c>
      <c r="Q37">
        <v>71</v>
      </c>
      <c r="R37">
        <v>-48</v>
      </c>
      <c r="S37">
        <v>33</v>
      </c>
      <c r="T37">
        <v>-1</v>
      </c>
      <c r="U37">
        <v>212</v>
      </c>
      <c r="V37">
        <v>-1</v>
      </c>
      <c r="X37">
        <v>1</v>
      </c>
      <c r="Y37">
        <v>-49</v>
      </c>
    </row>
    <row r="38" spans="1:25">
      <c r="A38" t="s">
        <v>768</v>
      </c>
      <c r="B38" t="s">
        <v>769</v>
      </c>
      <c r="C38">
        <v>2032</v>
      </c>
      <c r="D38">
        <f t="shared" si="0"/>
        <v>2032</v>
      </c>
      <c r="E38">
        <v>-51</v>
      </c>
      <c r="F38">
        <v>40</v>
      </c>
      <c r="G38">
        <v>248</v>
      </c>
      <c r="H38">
        <v>416</v>
      </c>
      <c r="I38">
        <v>183</v>
      </c>
      <c r="J38">
        <v>-194</v>
      </c>
      <c r="K38">
        <v>194</v>
      </c>
      <c r="L38">
        <v>-113</v>
      </c>
      <c r="M38">
        <v>-105</v>
      </c>
      <c r="N38">
        <v>202</v>
      </c>
      <c r="O38">
        <v>177</v>
      </c>
      <c r="P38">
        <v>779</v>
      </c>
      <c r="Q38">
        <v>71</v>
      </c>
      <c r="R38">
        <v>-13</v>
      </c>
      <c r="S38">
        <v>33</v>
      </c>
      <c r="T38">
        <v>-1</v>
      </c>
      <c r="U38">
        <v>213</v>
      </c>
      <c r="X38">
        <v>1</v>
      </c>
      <c r="Y38">
        <v>-48</v>
      </c>
    </row>
    <row r="39" spans="1:25">
      <c r="A39" t="s">
        <v>770</v>
      </c>
      <c r="B39" t="s">
        <v>771</v>
      </c>
      <c r="C39">
        <v>1</v>
      </c>
      <c r="D39">
        <f t="shared" si="0"/>
        <v>1</v>
      </c>
      <c r="G39">
        <v>1</v>
      </c>
    </row>
    <row r="40" spans="1:25">
      <c r="A40" t="s">
        <v>772</v>
      </c>
      <c r="B40" t="s">
        <v>773</v>
      </c>
      <c r="C40">
        <v>-1288</v>
      </c>
      <c r="D40">
        <f t="shared" si="0"/>
        <v>-1288</v>
      </c>
      <c r="E40">
        <v>-46</v>
      </c>
      <c r="F40">
        <v>-9</v>
      </c>
      <c r="G40">
        <v>-468</v>
      </c>
      <c r="H40">
        <v>-2</v>
      </c>
      <c r="I40">
        <v>-63</v>
      </c>
      <c r="J40">
        <v>-50</v>
      </c>
      <c r="K40">
        <v>9</v>
      </c>
      <c r="L40">
        <v>-6</v>
      </c>
      <c r="M40">
        <v>-23</v>
      </c>
      <c r="N40">
        <v>-202</v>
      </c>
      <c r="O40">
        <v>-19</v>
      </c>
      <c r="P40">
        <v>-374</v>
      </c>
      <c r="Q40">
        <v>-1</v>
      </c>
      <c r="R40">
        <v>-31</v>
      </c>
      <c r="U40">
        <v>-1</v>
      </c>
      <c r="V40">
        <v>-1</v>
      </c>
      <c r="Y40">
        <v>-1</v>
      </c>
    </row>
    <row r="41" spans="1:25">
      <c r="A41" t="s">
        <v>774</v>
      </c>
      <c r="B41" t="s">
        <v>775</v>
      </c>
      <c r="C41">
        <v>2</v>
      </c>
      <c r="D41">
        <f t="shared" si="0"/>
        <v>2</v>
      </c>
      <c r="E41">
        <v>-2</v>
      </c>
      <c r="G41">
        <v>-8</v>
      </c>
      <c r="I41">
        <v>5</v>
      </c>
      <c r="K41">
        <v>35</v>
      </c>
      <c r="L41">
        <v>-6</v>
      </c>
      <c r="M41">
        <v>-4</v>
      </c>
      <c r="N41">
        <v>-5</v>
      </c>
      <c r="O41">
        <v>-1</v>
      </c>
      <c r="P41">
        <v>-9</v>
      </c>
      <c r="R41">
        <v>-3</v>
      </c>
    </row>
    <row r="42" spans="1:25">
      <c r="A42" t="s">
        <v>776</v>
      </c>
      <c r="B42" t="s">
        <v>777</v>
      </c>
      <c r="C42">
        <v>0</v>
      </c>
      <c r="D42">
        <f t="shared" si="0"/>
        <v>0</v>
      </c>
    </row>
    <row r="43" spans="1:25">
      <c r="A43" t="s">
        <v>778</v>
      </c>
      <c r="B43" t="s">
        <v>779</v>
      </c>
      <c r="C43">
        <v>0</v>
      </c>
      <c r="D43">
        <f t="shared" si="0"/>
        <v>0</v>
      </c>
    </row>
    <row r="44" spans="1:25">
      <c r="A44" t="s">
        <v>780</v>
      </c>
      <c r="B44" s="128" t="s">
        <v>781</v>
      </c>
      <c r="C44">
        <v>0</v>
      </c>
      <c r="D44">
        <f t="shared" si="0"/>
        <v>0</v>
      </c>
    </row>
    <row r="45" spans="1:25">
      <c r="A45">
        <v>1121</v>
      </c>
      <c r="B45" s="128" t="s">
        <v>782</v>
      </c>
      <c r="C45">
        <v>19</v>
      </c>
      <c r="D45">
        <f t="shared" si="0"/>
        <v>19</v>
      </c>
      <c r="F45">
        <v>18</v>
      </c>
      <c r="K45">
        <v>1</v>
      </c>
    </row>
    <row r="46" spans="1:25">
      <c r="A46" t="s">
        <v>783</v>
      </c>
      <c r="B46" t="s">
        <v>784</v>
      </c>
      <c r="C46">
        <v>23903</v>
      </c>
      <c r="D46">
        <f t="shared" si="0"/>
        <v>23903</v>
      </c>
      <c r="E46">
        <v>832</v>
      </c>
      <c r="F46">
        <v>911</v>
      </c>
      <c r="G46">
        <v>5113</v>
      </c>
      <c r="H46">
        <v>1339</v>
      </c>
      <c r="I46">
        <v>1174</v>
      </c>
      <c r="J46">
        <v>1691</v>
      </c>
      <c r="K46">
        <v>723</v>
      </c>
      <c r="L46">
        <v>689</v>
      </c>
      <c r="M46">
        <v>1523</v>
      </c>
      <c r="N46">
        <v>2542</v>
      </c>
      <c r="O46">
        <v>1382</v>
      </c>
      <c r="P46">
        <v>3078</v>
      </c>
      <c r="Q46">
        <v>1644</v>
      </c>
      <c r="R46">
        <v>327</v>
      </c>
      <c r="S46">
        <v>17</v>
      </c>
      <c r="T46">
        <v>16</v>
      </c>
      <c r="U46">
        <v>809</v>
      </c>
      <c r="X46">
        <v>11</v>
      </c>
      <c r="Y46">
        <v>82</v>
      </c>
    </row>
    <row r="47" spans="1:25">
      <c r="A47">
        <v>1123</v>
      </c>
      <c r="B47" t="s">
        <v>785</v>
      </c>
      <c r="C47">
        <v>1246</v>
      </c>
      <c r="D47">
        <f t="shared" si="0"/>
        <v>1246</v>
      </c>
      <c r="E47">
        <v>14</v>
      </c>
      <c r="F47">
        <v>177</v>
      </c>
      <c r="G47">
        <v>270</v>
      </c>
      <c r="H47">
        <v>29</v>
      </c>
      <c r="I47">
        <v>20</v>
      </c>
      <c r="J47">
        <v>15</v>
      </c>
      <c r="K47">
        <v>1</v>
      </c>
      <c r="L47">
        <v>19</v>
      </c>
      <c r="M47">
        <v>15</v>
      </c>
      <c r="N47">
        <v>5</v>
      </c>
      <c r="O47">
        <v>153</v>
      </c>
      <c r="P47">
        <v>232</v>
      </c>
      <c r="Q47">
        <v>18</v>
      </c>
      <c r="R47">
        <v>9</v>
      </c>
      <c r="S47">
        <v>17</v>
      </c>
      <c r="T47">
        <v>18</v>
      </c>
      <c r="U47">
        <v>205</v>
      </c>
      <c r="Y47">
        <v>29</v>
      </c>
    </row>
    <row r="48" spans="1:25">
      <c r="A48" t="s">
        <v>786</v>
      </c>
      <c r="B48" s="128" t="s">
        <v>787</v>
      </c>
      <c r="C48">
        <v>25151</v>
      </c>
      <c r="D48">
        <f t="shared" si="0"/>
        <v>25151</v>
      </c>
      <c r="E48">
        <v>846</v>
      </c>
      <c r="F48">
        <v>1088</v>
      </c>
      <c r="G48">
        <v>5383</v>
      </c>
      <c r="H48">
        <v>1369</v>
      </c>
      <c r="I48">
        <v>1194</v>
      </c>
      <c r="J48">
        <v>1706</v>
      </c>
      <c r="K48">
        <v>724</v>
      </c>
      <c r="L48">
        <v>708</v>
      </c>
      <c r="M48">
        <v>1538</v>
      </c>
      <c r="N48">
        <v>2547</v>
      </c>
      <c r="O48">
        <v>1535</v>
      </c>
      <c r="P48">
        <v>3310</v>
      </c>
      <c r="Q48">
        <v>1662</v>
      </c>
      <c r="R48">
        <v>335</v>
      </c>
      <c r="S48">
        <v>34</v>
      </c>
      <c r="T48">
        <v>34</v>
      </c>
      <c r="U48">
        <v>1015</v>
      </c>
      <c r="X48">
        <v>11</v>
      </c>
      <c r="Y48">
        <v>112</v>
      </c>
    </row>
    <row r="49" spans="1:25">
      <c r="A49">
        <v>1134</v>
      </c>
      <c r="B49" s="128" t="s">
        <v>788</v>
      </c>
      <c r="C49">
        <v>826</v>
      </c>
      <c r="D49">
        <f t="shared" si="0"/>
        <v>826</v>
      </c>
      <c r="E49">
        <v>53</v>
      </c>
      <c r="F49">
        <v>163</v>
      </c>
      <c r="G49">
        <v>224</v>
      </c>
      <c r="H49">
        <v>15</v>
      </c>
      <c r="I49">
        <v>26</v>
      </c>
      <c r="J49">
        <v>52</v>
      </c>
      <c r="K49">
        <v>11</v>
      </c>
      <c r="L49">
        <v>16</v>
      </c>
      <c r="M49">
        <v>42</v>
      </c>
      <c r="N49">
        <v>66</v>
      </c>
      <c r="O49">
        <v>22</v>
      </c>
      <c r="P49">
        <v>69</v>
      </c>
      <c r="Q49">
        <v>26</v>
      </c>
      <c r="R49">
        <v>5</v>
      </c>
      <c r="S49">
        <v>3</v>
      </c>
      <c r="T49">
        <v>15</v>
      </c>
      <c r="U49">
        <v>12</v>
      </c>
      <c r="Y49">
        <v>6</v>
      </c>
    </row>
    <row r="50" spans="1:25">
      <c r="A50">
        <v>1128</v>
      </c>
      <c r="B50" t="s">
        <v>789</v>
      </c>
      <c r="C50">
        <v>336</v>
      </c>
      <c r="D50">
        <f t="shared" si="0"/>
        <v>336</v>
      </c>
      <c r="E50">
        <v>12</v>
      </c>
      <c r="F50">
        <v>13</v>
      </c>
      <c r="G50">
        <v>76</v>
      </c>
      <c r="H50">
        <v>15</v>
      </c>
      <c r="I50">
        <v>14</v>
      </c>
      <c r="J50">
        <v>24</v>
      </c>
      <c r="K50">
        <v>10</v>
      </c>
      <c r="L50">
        <v>14</v>
      </c>
      <c r="M50">
        <v>20</v>
      </c>
      <c r="N50">
        <v>36</v>
      </c>
      <c r="O50">
        <v>17</v>
      </c>
      <c r="P50">
        <v>46</v>
      </c>
      <c r="Q50">
        <v>24</v>
      </c>
      <c r="R50">
        <v>4</v>
      </c>
      <c r="T50">
        <v>1</v>
      </c>
      <c r="U50">
        <v>8</v>
      </c>
      <c r="Y50">
        <v>2</v>
      </c>
    </row>
    <row r="51" spans="1:25">
      <c r="A51" t="s">
        <v>790</v>
      </c>
      <c r="B51" t="s">
        <v>791</v>
      </c>
      <c r="C51">
        <v>16</v>
      </c>
      <c r="D51">
        <f t="shared" si="0"/>
        <v>16</v>
      </c>
      <c r="G51">
        <v>10</v>
      </c>
      <c r="J51">
        <v>1</v>
      </c>
      <c r="N51">
        <v>1</v>
      </c>
      <c r="O51">
        <v>3</v>
      </c>
      <c r="Q51">
        <v>1</v>
      </c>
    </row>
    <row r="52" spans="1:25">
      <c r="A52" t="s">
        <v>792</v>
      </c>
      <c r="B52" t="s">
        <v>793</v>
      </c>
      <c r="C52">
        <v>275</v>
      </c>
      <c r="D52">
        <f t="shared" si="0"/>
        <v>275</v>
      </c>
      <c r="E52">
        <v>15</v>
      </c>
      <c r="F52">
        <v>5</v>
      </c>
      <c r="G52">
        <v>138</v>
      </c>
      <c r="I52">
        <v>11</v>
      </c>
      <c r="J52">
        <v>27</v>
      </c>
      <c r="K52">
        <v>1</v>
      </c>
      <c r="L52">
        <v>2</v>
      </c>
      <c r="M52">
        <v>20</v>
      </c>
      <c r="N52">
        <v>13</v>
      </c>
      <c r="O52">
        <v>2</v>
      </c>
      <c r="P52">
        <v>23</v>
      </c>
      <c r="Q52">
        <v>1</v>
      </c>
      <c r="S52">
        <v>2</v>
      </c>
      <c r="T52">
        <v>7</v>
      </c>
      <c r="U52">
        <v>4</v>
      </c>
      <c r="Y52">
        <v>4</v>
      </c>
    </row>
    <row r="53" spans="1:25">
      <c r="A53" t="s">
        <v>794</v>
      </c>
      <c r="B53" t="s">
        <v>795</v>
      </c>
      <c r="C53">
        <v>198</v>
      </c>
      <c r="D53">
        <f t="shared" si="0"/>
        <v>198</v>
      </c>
      <c r="E53">
        <v>27</v>
      </c>
      <c r="F53">
        <v>145</v>
      </c>
      <c r="J53">
        <v>1</v>
      </c>
      <c r="M53">
        <v>2</v>
      </c>
      <c r="N53">
        <v>16</v>
      </c>
      <c r="T53">
        <v>7</v>
      </c>
    </row>
    <row r="54" spans="1:25">
      <c r="A54" t="s">
        <v>796</v>
      </c>
      <c r="B54" t="s">
        <v>797</v>
      </c>
      <c r="C54">
        <v>10</v>
      </c>
      <c r="D54">
        <f t="shared" si="0"/>
        <v>10</v>
      </c>
      <c r="H54">
        <v>2</v>
      </c>
      <c r="U54">
        <v>7</v>
      </c>
      <c r="Y54">
        <v>1</v>
      </c>
    </row>
    <row r="55" spans="1:25">
      <c r="A55" t="s">
        <v>798</v>
      </c>
      <c r="B55" t="s">
        <v>799</v>
      </c>
      <c r="C55">
        <v>0</v>
      </c>
      <c r="D55">
        <f t="shared" si="0"/>
        <v>0</v>
      </c>
    </row>
    <row r="56" spans="1:25">
      <c r="A56">
        <v>1135</v>
      </c>
      <c r="B56" s="128" t="s">
        <v>800</v>
      </c>
      <c r="C56">
        <v>98146</v>
      </c>
      <c r="D56">
        <f>C36+C37+C44+C45+C48+C49+C54+C55</f>
        <v>98148</v>
      </c>
      <c r="E56">
        <v>3163</v>
      </c>
      <c r="F56">
        <v>4080</v>
      </c>
      <c r="G56">
        <v>23486</v>
      </c>
      <c r="H56">
        <v>4640</v>
      </c>
      <c r="I56">
        <v>4042</v>
      </c>
      <c r="J56">
        <v>6436</v>
      </c>
      <c r="K56">
        <v>2526</v>
      </c>
      <c r="L56">
        <v>3668</v>
      </c>
      <c r="M56">
        <v>5346</v>
      </c>
      <c r="N56">
        <v>10420</v>
      </c>
      <c r="O56">
        <v>5210</v>
      </c>
      <c r="P56">
        <v>14040</v>
      </c>
      <c r="Q56">
        <v>7407</v>
      </c>
      <c r="R56">
        <v>1349</v>
      </c>
      <c r="S56">
        <v>70</v>
      </c>
      <c r="T56">
        <v>56</v>
      </c>
      <c r="U56">
        <v>1997</v>
      </c>
      <c r="X56">
        <v>16</v>
      </c>
      <c r="Y56">
        <v>194</v>
      </c>
    </row>
    <row r="57" spans="1:25">
      <c r="A57" t="s">
        <v>801</v>
      </c>
      <c r="B57" t="s">
        <v>802</v>
      </c>
      <c r="C57">
        <v>28140</v>
      </c>
      <c r="D57">
        <f t="shared" si="0"/>
        <v>28140</v>
      </c>
      <c r="E57">
        <v>1210</v>
      </c>
      <c r="F57">
        <v>1019</v>
      </c>
      <c r="G57">
        <v>7304</v>
      </c>
      <c r="H57">
        <v>784</v>
      </c>
      <c r="I57">
        <v>1261</v>
      </c>
      <c r="J57">
        <v>2143</v>
      </c>
      <c r="K57">
        <v>682</v>
      </c>
      <c r="L57">
        <v>1595</v>
      </c>
      <c r="M57">
        <v>1575</v>
      </c>
      <c r="N57">
        <v>2876</v>
      </c>
      <c r="O57">
        <v>1400</v>
      </c>
      <c r="P57">
        <v>3250</v>
      </c>
      <c r="Q57">
        <v>2219</v>
      </c>
      <c r="R57">
        <v>373</v>
      </c>
      <c r="S57">
        <v>28</v>
      </c>
      <c r="T57">
        <v>22</v>
      </c>
      <c r="U57">
        <v>226</v>
      </c>
      <c r="X57">
        <v>2</v>
      </c>
      <c r="Y57">
        <v>171</v>
      </c>
    </row>
    <row r="58" spans="1:25">
      <c r="A58" t="s">
        <v>803</v>
      </c>
      <c r="B58" t="s">
        <v>804</v>
      </c>
      <c r="C58">
        <v>6000</v>
      </c>
      <c r="D58">
        <f t="shared" si="0"/>
        <v>6000</v>
      </c>
      <c r="F58">
        <v>149</v>
      </c>
      <c r="G58">
        <v>427</v>
      </c>
      <c r="H58">
        <v>974</v>
      </c>
      <c r="I58">
        <v>29</v>
      </c>
      <c r="J58">
        <v>446</v>
      </c>
      <c r="K58">
        <v>612</v>
      </c>
      <c r="L58">
        <v>108</v>
      </c>
      <c r="M58">
        <v>410</v>
      </c>
      <c r="N58">
        <v>345</v>
      </c>
      <c r="O58">
        <v>179</v>
      </c>
      <c r="P58">
        <v>672</v>
      </c>
      <c r="Q58">
        <v>330</v>
      </c>
      <c r="R58">
        <v>206</v>
      </c>
      <c r="S58">
        <v>43</v>
      </c>
      <c r="T58">
        <v>67</v>
      </c>
      <c r="U58">
        <v>826</v>
      </c>
      <c r="V58">
        <v>4</v>
      </c>
      <c r="W58">
        <v>1</v>
      </c>
      <c r="X58">
        <v>46</v>
      </c>
      <c r="Y58">
        <v>126</v>
      </c>
    </row>
    <row r="59" spans="1:25">
      <c r="A59" t="s">
        <v>805</v>
      </c>
      <c r="B59" t="s">
        <v>806</v>
      </c>
      <c r="C59">
        <v>96</v>
      </c>
      <c r="D59">
        <f t="shared" si="0"/>
        <v>96</v>
      </c>
      <c r="F59">
        <v>2</v>
      </c>
      <c r="G59">
        <v>20</v>
      </c>
      <c r="H59">
        <v>7</v>
      </c>
      <c r="J59">
        <v>11</v>
      </c>
      <c r="K59">
        <v>3</v>
      </c>
      <c r="L59">
        <v>4</v>
      </c>
      <c r="M59">
        <v>4</v>
      </c>
      <c r="N59">
        <v>18</v>
      </c>
      <c r="O59">
        <v>5</v>
      </c>
      <c r="P59">
        <v>13</v>
      </c>
      <c r="Q59">
        <v>5</v>
      </c>
      <c r="R59">
        <v>2</v>
      </c>
      <c r="U59">
        <v>1</v>
      </c>
      <c r="Y59">
        <v>1</v>
      </c>
    </row>
    <row r="60" spans="1:25">
      <c r="A60" t="s">
        <v>807</v>
      </c>
      <c r="B60" t="s">
        <v>808</v>
      </c>
      <c r="C60">
        <v>65</v>
      </c>
      <c r="D60">
        <f t="shared" si="0"/>
        <v>65</v>
      </c>
      <c r="F60">
        <v>25</v>
      </c>
      <c r="H60">
        <v>-2</v>
      </c>
      <c r="K60">
        <v>-1</v>
      </c>
      <c r="M60">
        <v>43</v>
      </c>
      <c r="O60">
        <v>2</v>
      </c>
      <c r="R60">
        <v>1</v>
      </c>
      <c r="Y60">
        <v>-3</v>
      </c>
    </row>
    <row r="61" spans="1:25">
      <c r="A61" t="s">
        <v>809</v>
      </c>
      <c r="B61" s="128" t="s">
        <v>810</v>
      </c>
      <c r="C61">
        <v>34301</v>
      </c>
      <c r="D61">
        <f t="shared" si="0"/>
        <v>34301</v>
      </c>
      <c r="E61">
        <v>1210</v>
      </c>
      <c r="F61">
        <v>1196</v>
      </c>
      <c r="G61">
        <v>7750</v>
      </c>
      <c r="H61">
        <v>1763</v>
      </c>
      <c r="I61">
        <v>1290</v>
      </c>
      <c r="J61">
        <v>2599</v>
      </c>
      <c r="K61">
        <v>1296</v>
      </c>
      <c r="L61">
        <v>1706</v>
      </c>
      <c r="M61">
        <v>2033</v>
      </c>
      <c r="N61">
        <v>3239</v>
      </c>
      <c r="O61">
        <v>1586</v>
      </c>
      <c r="P61">
        <v>3936</v>
      </c>
      <c r="Q61">
        <v>2554</v>
      </c>
      <c r="R61">
        <v>582</v>
      </c>
      <c r="S61">
        <v>71</v>
      </c>
      <c r="T61">
        <v>89</v>
      </c>
      <c r="U61">
        <v>1053</v>
      </c>
      <c r="V61">
        <v>4</v>
      </c>
      <c r="W61">
        <v>1</v>
      </c>
      <c r="X61">
        <v>49</v>
      </c>
      <c r="Y61">
        <v>294</v>
      </c>
    </row>
    <row r="62" spans="1:25">
      <c r="A62">
        <v>1136</v>
      </c>
      <c r="B62" s="128" t="s">
        <v>811</v>
      </c>
      <c r="C62">
        <v>16247</v>
      </c>
      <c r="D62">
        <f t="shared" si="0"/>
        <v>16247</v>
      </c>
      <c r="E62">
        <v>840</v>
      </c>
      <c r="F62">
        <v>231</v>
      </c>
      <c r="G62">
        <v>5322</v>
      </c>
      <c r="H62">
        <v>362</v>
      </c>
      <c r="I62">
        <v>638</v>
      </c>
      <c r="J62">
        <v>503</v>
      </c>
      <c r="K62">
        <v>266</v>
      </c>
      <c r="L62">
        <v>675</v>
      </c>
      <c r="M62">
        <v>687</v>
      </c>
      <c r="N62">
        <v>1872</v>
      </c>
      <c r="O62">
        <v>752</v>
      </c>
      <c r="P62">
        <v>2477</v>
      </c>
      <c r="Q62">
        <v>1135</v>
      </c>
      <c r="R62">
        <v>10</v>
      </c>
      <c r="S62">
        <v>-60</v>
      </c>
      <c r="T62">
        <v>2</v>
      </c>
      <c r="U62">
        <v>396</v>
      </c>
      <c r="V62">
        <v>-3</v>
      </c>
      <c r="W62">
        <v>-1</v>
      </c>
      <c r="X62">
        <v>-12</v>
      </c>
      <c r="Y62">
        <v>155</v>
      </c>
    </row>
    <row r="63" spans="1:25">
      <c r="A63" t="s">
        <v>812</v>
      </c>
      <c r="B63" s="128" t="s">
        <v>813</v>
      </c>
      <c r="C63">
        <v>-237</v>
      </c>
      <c r="D63">
        <f t="shared" si="0"/>
        <v>-237</v>
      </c>
      <c r="E63">
        <v>-6</v>
      </c>
      <c r="F63">
        <v>3</v>
      </c>
      <c r="G63">
        <v>-279</v>
      </c>
      <c r="H63">
        <v>1</v>
      </c>
      <c r="I63">
        <v>-10</v>
      </c>
      <c r="J63">
        <v>3</v>
      </c>
      <c r="K63">
        <v>-22</v>
      </c>
      <c r="L63">
        <v>-1</v>
      </c>
      <c r="M63">
        <v>14</v>
      </c>
      <c r="N63">
        <v>21</v>
      </c>
      <c r="O63">
        <v>3</v>
      </c>
      <c r="P63">
        <v>4</v>
      </c>
      <c r="Q63">
        <v>24</v>
      </c>
      <c r="R63">
        <v>3</v>
      </c>
      <c r="U63">
        <v>3</v>
      </c>
      <c r="Y63">
        <v>2</v>
      </c>
    </row>
    <row r="64" spans="1:25">
      <c r="A64">
        <v>1137</v>
      </c>
      <c r="B64" t="s">
        <v>814</v>
      </c>
      <c r="C64">
        <v>37</v>
      </c>
      <c r="D64">
        <f t="shared" si="0"/>
        <v>37</v>
      </c>
      <c r="E64">
        <v>10</v>
      </c>
      <c r="F64">
        <v>3</v>
      </c>
      <c r="G64">
        <v>-58</v>
      </c>
      <c r="H64">
        <v>1</v>
      </c>
      <c r="I64">
        <v>-10</v>
      </c>
      <c r="J64">
        <v>6</v>
      </c>
      <c r="M64">
        <v>19</v>
      </c>
      <c r="N64">
        <v>21</v>
      </c>
      <c r="O64">
        <v>3</v>
      </c>
      <c r="P64">
        <v>7</v>
      </c>
      <c r="Q64">
        <v>25</v>
      </c>
      <c r="R64">
        <v>4</v>
      </c>
      <c r="U64">
        <v>3</v>
      </c>
      <c r="X64">
        <v>1</v>
      </c>
      <c r="Y64">
        <v>2</v>
      </c>
    </row>
    <row r="65" spans="1:25">
      <c r="A65">
        <v>1138</v>
      </c>
      <c r="B65" t="s">
        <v>815</v>
      </c>
      <c r="C65">
        <v>273</v>
      </c>
      <c r="D65">
        <f t="shared" si="0"/>
        <v>273</v>
      </c>
      <c r="E65">
        <v>16</v>
      </c>
      <c r="G65">
        <v>221</v>
      </c>
      <c r="J65">
        <v>3</v>
      </c>
      <c r="K65">
        <v>23</v>
      </c>
      <c r="L65">
        <v>1</v>
      </c>
      <c r="M65">
        <v>5</v>
      </c>
      <c r="P65">
        <v>2</v>
      </c>
      <c r="Q65">
        <v>1</v>
      </c>
      <c r="X65">
        <v>1</v>
      </c>
    </row>
    <row r="66" spans="1:25">
      <c r="A66">
        <v>1139</v>
      </c>
      <c r="B66" s="128" t="s">
        <v>816</v>
      </c>
      <c r="C66">
        <v>16012</v>
      </c>
      <c r="D66">
        <f t="shared" si="0"/>
        <v>16012</v>
      </c>
      <c r="E66">
        <v>834</v>
      </c>
      <c r="F66">
        <v>234</v>
      </c>
      <c r="G66">
        <v>5043</v>
      </c>
      <c r="H66">
        <v>363</v>
      </c>
      <c r="I66">
        <v>628</v>
      </c>
      <c r="J66">
        <v>506</v>
      </c>
      <c r="K66">
        <v>244</v>
      </c>
      <c r="L66">
        <v>674</v>
      </c>
      <c r="M66">
        <v>701</v>
      </c>
      <c r="N66">
        <v>1893</v>
      </c>
      <c r="O66">
        <v>755</v>
      </c>
      <c r="P66">
        <v>2482</v>
      </c>
      <c r="Q66">
        <v>1158</v>
      </c>
      <c r="R66">
        <v>13</v>
      </c>
      <c r="S66">
        <v>-60</v>
      </c>
      <c r="T66">
        <v>2</v>
      </c>
      <c r="U66">
        <v>399</v>
      </c>
      <c r="V66">
        <v>-3</v>
      </c>
      <c r="W66">
        <v>-1</v>
      </c>
      <c r="X66">
        <v>-11</v>
      </c>
      <c r="Y66">
        <v>158</v>
      </c>
    </row>
    <row r="67" spans="1:25">
      <c r="A67">
        <v>1140</v>
      </c>
      <c r="B67" s="128" t="s">
        <v>817</v>
      </c>
      <c r="C67">
        <v>2148</v>
      </c>
      <c r="D67" s="157">
        <f t="shared" si="0"/>
        <v>2148</v>
      </c>
      <c r="E67">
        <v>131</v>
      </c>
      <c r="F67">
        <v>50</v>
      </c>
      <c r="G67">
        <v>614</v>
      </c>
      <c r="H67">
        <v>35</v>
      </c>
      <c r="I67">
        <v>96</v>
      </c>
      <c r="J67">
        <v>70</v>
      </c>
      <c r="K67">
        <v>21</v>
      </c>
      <c r="M67">
        <v>-2</v>
      </c>
      <c r="N67">
        <v>329</v>
      </c>
      <c r="O67">
        <v>104</v>
      </c>
      <c r="P67">
        <v>388</v>
      </c>
      <c r="Q67">
        <v>192</v>
      </c>
      <c r="R67">
        <v>14</v>
      </c>
      <c r="S67">
        <v>-4</v>
      </c>
      <c r="U67">
        <v>80</v>
      </c>
      <c r="X67">
        <v>-2</v>
      </c>
      <c r="Y67">
        <v>32</v>
      </c>
    </row>
    <row r="68" spans="1:25">
      <c r="A68" t="s">
        <v>818</v>
      </c>
      <c r="B68" t="s">
        <v>819</v>
      </c>
      <c r="C68">
        <v>13863</v>
      </c>
      <c r="D68">
        <f t="shared" si="0"/>
        <v>13863</v>
      </c>
      <c r="E68">
        <v>703</v>
      </c>
      <c r="F68">
        <v>183</v>
      </c>
      <c r="G68">
        <v>4429</v>
      </c>
      <c r="H68">
        <v>327</v>
      </c>
      <c r="I68">
        <v>532</v>
      </c>
      <c r="J68">
        <v>437</v>
      </c>
      <c r="K68">
        <v>223</v>
      </c>
      <c r="L68">
        <v>674</v>
      </c>
      <c r="M68">
        <v>704</v>
      </c>
      <c r="N68">
        <v>1564</v>
      </c>
      <c r="O68">
        <v>651</v>
      </c>
      <c r="P68">
        <v>2094</v>
      </c>
      <c r="Q68">
        <v>966</v>
      </c>
      <c r="R68">
        <v>-1</v>
      </c>
      <c r="S68">
        <v>-56</v>
      </c>
      <c r="T68">
        <v>2</v>
      </c>
      <c r="U68">
        <v>319</v>
      </c>
      <c r="V68">
        <v>-3</v>
      </c>
      <c r="W68">
        <v>-1</v>
      </c>
      <c r="X68">
        <v>-9</v>
      </c>
      <c r="Y68">
        <v>125</v>
      </c>
    </row>
    <row r="69" spans="1:25">
      <c r="A69" t="s">
        <v>820</v>
      </c>
      <c r="B69" t="s">
        <v>821</v>
      </c>
      <c r="C69">
        <v>0</v>
      </c>
      <c r="D69">
        <f t="shared" ref="D69:D97" si="1">SUM(E69:Y69)</f>
        <v>0</v>
      </c>
    </row>
    <row r="70" spans="1:25">
      <c r="A70" t="s">
        <v>822</v>
      </c>
      <c r="B70" s="128" t="s">
        <v>823</v>
      </c>
      <c r="C70">
        <v>13863</v>
      </c>
      <c r="D70">
        <f t="shared" si="1"/>
        <v>13863</v>
      </c>
      <c r="E70">
        <v>703</v>
      </c>
      <c r="F70">
        <v>183</v>
      </c>
      <c r="G70">
        <v>4429</v>
      </c>
      <c r="H70">
        <v>327</v>
      </c>
      <c r="I70">
        <v>532</v>
      </c>
      <c r="J70">
        <v>437</v>
      </c>
      <c r="K70">
        <v>223</v>
      </c>
      <c r="L70">
        <v>674</v>
      </c>
      <c r="M70">
        <v>704</v>
      </c>
      <c r="N70">
        <v>1564</v>
      </c>
      <c r="O70">
        <v>651</v>
      </c>
      <c r="P70">
        <v>2094</v>
      </c>
      <c r="Q70">
        <v>966</v>
      </c>
      <c r="R70">
        <v>-1</v>
      </c>
      <c r="S70">
        <v>-56</v>
      </c>
      <c r="T70">
        <v>2</v>
      </c>
      <c r="U70">
        <v>319</v>
      </c>
      <c r="V70">
        <v>-3</v>
      </c>
      <c r="W70">
        <v>-1</v>
      </c>
      <c r="X70">
        <v>-9</v>
      </c>
      <c r="Y70">
        <v>125</v>
      </c>
    </row>
    <row r="71" spans="1:25">
      <c r="A71" t="s">
        <v>824</v>
      </c>
      <c r="B71" s="128" t="s">
        <v>825</v>
      </c>
      <c r="C71">
        <v>8985</v>
      </c>
      <c r="D71">
        <f t="shared" si="1"/>
        <v>8985</v>
      </c>
      <c r="E71">
        <v>298</v>
      </c>
      <c r="F71">
        <v>171</v>
      </c>
      <c r="G71">
        <v>4530</v>
      </c>
      <c r="H71">
        <v>425</v>
      </c>
      <c r="I71">
        <v>164</v>
      </c>
      <c r="J71">
        <v>509</v>
      </c>
      <c r="K71">
        <v>290</v>
      </c>
      <c r="L71">
        <v>378</v>
      </c>
      <c r="M71">
        <v>68</v>
      </c>
      <c r="N71">
        <v>362</v>
      </c>
      <c r="O71">
        <v>386</v>
      </c>
      <c r="P71">
        <v>607</v>
      </c>
      <c r="Q71">
        <v>697</v>
      </c>
      <c r="R71">
        <v>94</v>
      </c>
      <c r="U71">
        <v>8</v>
      </c>
      <c r="X71">
        <v>1</v>
      </c>
      <c r="Y71">
        <v>-3</v>
      </c>
    </row>
    <row r="72" spans="1:25">
      <c r="A72" t="s">
        <v>826</v>
      </c>
      <c r="B72" t="s">
        <v>827</v>
      </c>
      <c r="C72">
        <v>2078</v>
      </c>
      <c r="D72">
        <f t="shared" si="1"/>
        <v>2078</v>
      </c>
      <c r="E72">
        <v>276</v>
      </c>
      <c r="F72">
        <v>101</v>
      </c>
      <c r="G72">
        <v>503</v>
      </c>
      <c r="I72">
        <v>-3</v>
      </c>
      <c r="K72">
        <v>38</v>
      </c>
      <c r="L72">
        <v>356</v>
      </c>
      <c r="M72">
        <v>66</v>
      </c>
      <c r="N72">
        <v>62</v>
      </c>
      <c r="O72">
        <v>-7</v>
      </c>
      <c r="P72">
        <v>189</v>
      </c>
      <c r="Q72">
        <v>487</v>
      </c>
      <c r="R72">
        <v>12</v>
      </c>
      <c r="X72">
        <v>1</v>
      </c>
      <c r="Y72">
        <v>-3</v>
      </c>
    </row>
    <row r="73" spans="1:25">
      <c r="A73" t="s">
        <v>828</v>
      </c>
      <c r="B73" t="s">
        <v>829</v>
      </c>
      <c r="C73">
        <v>-157</v>
      </c>
      <c r="D73">
        <f t="shared" si="1"/>
        <v>-157</v>
      </c>
      <c r="E73">
        <v>-4</v>
      </c>
      <c r="F73">
        <v>-3</v>
      </c>
      <c r="G73">
        <v>-109</v>
      </c>
      <c r="I73">
        <v>-3</v>
      </c>
      <c r="K73">
        <v>-8</v>
      </c>
      <c r="L73">
        <v>-1</v>
      </c>
      <c r="M73">
        <v>-20</v>
      </c>
      <c r="N73">
        <v>1</v>
      </c>
      <c r="O73">
        <v>-12</v>
      </c>
      <c r="P73">
        <v>6</v>
      </c>
      <c r="Y73">
        <v>-4</v>
      </c>
    </row>
    <row r="74" spans="1:25">
      <c r="A74" t="s">
        <v>830</v>
      </c>
      <c r="B74" t="s">
        <v>831</v>
      </c>
      <c r="C74">
        <v>0</v>
      </c>
      <c r="D74">
        <f t="shared" si="1"/>
        <v>0</v>
      </c>
    </row>
    <row r="75" spans="1:25">
      <c r="A75" t="s">
        <v>832</v>
      </c>
      <c r="B75" t="s">
        <v>833</v>
      </c>
      <c r="C75">
        <v>0</v>
      </c>
      <c r="D75">
        <f t="shared" si="1"/>
        <v>0</v>
      </c>
    </row>
    <row r="76" spans="1:25">
      <c r="A76" t="s">
        <v>834</v>
      </c>
      <c r="B76" t="s">
        <v>835</v>
      </c>
      <c r="C76">
        <v>0</v>
      </c>
      <c r="D76">
        <f t="shared" si="1"/>
        <v>0</v>
      </c>
    </row>
    <row r="77" spans="1:25">
      <c r="A77" t="s">
        <v>836</v>
      </c>
      <c r="B77" t="s">
        <v>837</v>
      </c>
      <c r="C77">
        <v>0</v>
      </c>
      <c r="D77">
        <f t="shared" si="1"/>
        <v>0</v>
      </c>
    </row>
    <row r="78" spans="1:25">
      <c r="A78" t="s">
        <v>838</v>
      </c>
      <c r="B78" t="s">
        <v>839</v>
      </c>
      <c r="C78">
        <v>0</v>
      </c>
      <c r="D78">
        <f t="shared" si="1"/>
        <v>0</v>
      </c>
    </row>
    <row r="79" spans="1:25">
      <c r="A79" t="s">
        <v>840</v>
      </c>
      <c r="B79" t="s">
        <v>841</v>
      </c>
      <c r="C79">
        <v>0</v>
      </c>
      <c r="D79">
        <f t="shared" si="1"/>
        <v>0</v>
      </c>
    </row>
    <row r="80" spans="1:25">
      <c r="A80" t="s">
        <v>842</v>
      </c>
      <c r="B80" t="s">
        <v>843</v>
      </c>
      <c r="C80">
        <v>2231</v>
      </c>
      <c r="D80">
        <f t="shared" si="1"/>
        <v>2231</v>
      </c>
      <c r="E80">
        <v>280</v>
      </c>
      <c r="F80">
        <v>103</v>
      </c>
      <c r="G80">
        <v>612</v>
      </c>
      <c r="K80">
        <v>44</v>
      </c>
      <c r="L80">
        <v>357</v>
      </c>
      <c r="M80">
        <v>85</v>
      </c>
      <c r="N80">
        <v>61</v>
      </c>
      <c r="O80">
        <v>5</v>
      </c>
      <c r="P80">
        <v>184</v>
      </c>
      <c r="Q80">
        <v>487</v>
      </c>
      <c r="R80">
        <v>12</v>
      </c>
      <c r="X80">
        <v>1</v>
      </c>
    </row>
    <row r="81" spans="1:25">
      <c r="A81" t="s">
        <v>844</v>
      </c>
      <c r="B81" t="s">
        <v>845</v>
      </c>
      <c r="C81">
        <v>0</v>
      </c>
      <c r="D81">
        <f t="shared" si="1"/>
        <v>0</v>
      </c>
    </row>
    <row r="82" spans="1:25">
      <c r="A82" t="s">
        <v>846</v>
      </c>
      <c r="B82" t="s">
        <v>847</v>
      </c>
      <c r="C82">
        <v>4</v>
      </c>
      <c r="D82">
        <f t="shared" si="1"/>
        <v>4</v>
      </c>
      <c r="E82">
        <v>1</v>
      </c>
      <c r="F82">
        <v>1</v>
      </c>
      <c r="K82">
        <v>2</v>
      </c>
      <c r="P82">
        <v>-1</v>
      </c>
      <c r="Y82">
        <v>1</v>
      </c>
    </row>
    <row r="83" spans="1:25">
      <c r="A83" t="s">
        <v>848</v>
      </c>
      <c r="B83" t="s">
        <v>849</v>
      </c>
      <c r="C83">
        <v>6906</v>
      </c>
      <c r="D83">
        <f t="shared" si="1"/>
        <v>6906</v>
      </c>
      <c r="E83">
        <v>21</v>
      </c>
      <c r="F83">
        <v>71</v>
      </c>
      <c r="G83">
        <v>4027</v>
      </c>
      <c r="H83">
        <v>425</v>
      </c>
      <c r="I83">
        <v>166</v>
      </c>
      <c r="J83">
        <v>509</v>
      </c>
      <c r="K83">
        <v>252</v>
      </c>
      <c r="L83">
        <v>22</v>
      </c>
      <c r="M83">
        <v>2</v>
      </c>
      <c r="N83">
        <v>300</v>
      </c>
      <c r="O83">
        <v>393</v>
      </c>
      <c r="P83">
        <v>418</v>
      </c>
      <c r="Q83">
        <v>209</v>
      </c>
      <c r="R83">
        <v>82</v>
      </c>
      <c r="U83">
        <v>8</v>
      </c>
      <c r="Y83">
        <v>1</v>
      </c>
    </row>
    <row r="84" spans="1:25">
      <c r="A84" t="s">
        <v>850</v>
      </c>
      <c r="B84" t="s">
        <v>851</v>
      </c>
      <c r="C84">
        <v>-156</v>
      </c>
      <c r="D84">
        <f t="shared" si="1"/>
        <v>-156</v>
      </c>
      <c r="F84">
        <v>-34</v>
      </c>
      <c r="G84">
        <v>-28</v>
      </c>
      <c r="M84">
        <v>2</v>
      </c>
      <c r="O84">
        <v>-3</v>
      </c>
      <c r="P84">
        <v>-91</v>
      </c>
      <c r="Q84">
        <v>-2</v>
      </c>
    </row>
    <row r="85" spans="1:25">
      <c r="A85" t="s">
        <v>852</v>
      </c>
      <c r="B85" t="s">
        <v>853</v>
      </c>
      <c r="C85">
        <v>0</v>
      </c>
      <c r="D85">
        <f t="shared" si="1"/>
        <v>0</v>
      </c>
    </row>
    <row r="86" spans="1:25">
      <c r="A86" t="s">
        <v>854</v>
      </c>
      <c r="B86" t="s">
        <v>855</v>
      </c>
      <c r="C86">
        <v>46</v>
      </c>
      <c r="D86">
        <f t="shared" si="1"/>
        <v>46</v>
      </c>
      <c r="G86">
        <v>27</v>
      </c>
      <c r="P86">
        <v>19</v>
      </c>
    </row>
    <row r="87" spans="1:25">
      <c r="A87" t="s">
        <v>856</v>
      </c>
      <c r="B87" t="s">
        <v>857</v>
      </c>
      <c r="C87">
        <v>0</v>
      </c>
      <c r="D87">
        <f t="shared" si="1"/>
        <v>0</v>
      </c>
    </row>
    <row r="88" spans="1:25">
      <c r="A88" t="s">
        <v>858</v>
      </c>
      <c r="B88" t="s">
        <v>859</v>
      </c>
      <c r="C88">
        <v>0</v>
      </c>
      <c r="D88">
        <f t="shared" si="1"/>
        <v>0</v>
      </c>
    </row>
    <row r="89" spans="1:25">
      <c r="A89" t="s">
        <v>860</v>
      </c>
      <c r="B89" t="s">
        <v>861</v>
      </c>
      <c r="C89">
        <v>0</v>
      </c>
      <c r="D89">
        <f t="shared" si="1"/>
        <v>0</v>
      </c>
    </row>
    <row r="90" spans="1:25">
      <c r="A90" t="s">
        <v>862</v>
      </c>
      <c r="B90" t="s">
        <v>863</v>
      </c>
      <c r="C90">
        <v>2024</v>
      </c>
      <c r="D90">
        <f t="shared" si="1"/>
        <v>2024</v>
      </c>
      <c r="E90">
        <v>21</v>
      </c>
      <c r="G90">
        <v>1368</v>
      </c>
      <c r="H90">
        <v>39</v>
      </c>
      <c r="J90">
        <v>46</v>
      </c>
      <c r="K90">
        <v>67</v>
      </c>
      <c r="L90">
        <v>22</v>
      </c>
      <c r="O90">
        <v>223</v>
      </c>
      <c r="P90">
        <v>15</v>
      </c>
      <c r="Q90">
        <v>212</v>
      </c>
      <c r="R90">
        <v>2</v>
      </c>
      <c r="U90">
        <v>8</v>
      </c>
      <c r="Y90">
        <v>1</v>
      </c>
    </row>
    <row r="91" spans="1:25">
      <c r="A91" t="s">
        <v>864</v>
      </c>
      <c r="B91" t="s">
        <v>865</v>
      </c>
      <c r="C91">
        <v>5021</v>
      </c>
      <c r="D91">
        <f t="shared" si="1"/>
        <v>5021</v>
      </c>
      <c r="F91">
        <v>104</v>
      </c>
      <c r="G91">
        <v>2660</v>
      </c>
      <c r="H91">
        <v>393</v>
      </c>
      <c r="I91">
        <v>166</v>
      </c>
      <c r="J91">
        <v>498</v>
      </c>
      <c r="K91">
        <v>185</v>
      </c>
      <c r="N91">
        <v>280</v>
      </c>
      <c r="O91">
        <v>172</v>
      </c>
      <c r="P91">
        <v>483</v>
      </c>
      <c r="R91">
        <v>80</v>
      </c>
    </row>
    <row r="92" spans="1:25">
      <c r="A92" t="s">
        <v>866</v>
      </c>
      <c r="B92" t="s">
        <v>867</v>
      </c>
      <c r="C92">
        <v>-30</v>
      </c>
      <c r="D92">
        <f t="shared" si="1"/>
        <v>-30</v>
      </c>
      <c r="H92">
        <v>-7</v>
      </c>
      <c r="J92">
        <v>-35</v>
      </c>
      <c r="N92">
        <v>20</v>
      </c>
      <c r="P92">
        <v>-8</v>
      </c>
    </row>
    <row r="93" spans="1:25">
      <c r="A93" t="s">
        <v>868</v>
      </c>
      <c r="B93" s="128" t="s">
        <v>869</v>
      </c>
      <c r="C93">
        <v>22850</v>
      </c>
      <c r="D93">
        <f t="shared" si="1"/>
        <v>22850</v>
      </c>
      <c r="E93">
        <v>1001</v>
      </c>
      <c r="F93">
        <v>354</v>
      </c>
      <c r="G93">
        <v>8959</v>
      </c>
      <c r="H93">
        <v>753</v>
      </c>
      <c r="I93">
        <v>696</v>
      </c>
      <c r="J93">
        <v>945</v>
      </c>
      <c r="K93">
        <v>513</v>
      </c>
      <c r="L93">
        <v>1053</v>
      </c>
      <c r="M93">
        <v>772</v>
      </c>
      <c r="N93">
        <v>1926</v>
      </c>
      <c r="O93">
        <v>1037</v>
      </c>
      <c r="P93">
        <v>2701</v>
      </c>
      <c r="Q93">
        <v>1663</v>
      </c>
      <c r="R93">
        <v>93</v>
      </c>
      <c r="S93">
        <v>-56</v>
      </c>
      <c r="T93">
        <v>2</v>
      </c>
      <c r="U93">
        <v>327</v>
      </c>
      <c r="V93">
        <v>-3</v>
      </c>
      <c r="W93">
        <v>-1</v>
      </c>
      <c r="X93">
        <v>-8</v>
      </c>
      <c r="Y93">
        <v>123</v>
      </c>
    </row>
    <row r="94" spans="1:25">
      <c r="A94" t="s">
        <v>870</v>
      </c>
      <c r="B94" t="s">
        <v>871</v>
      </c>
      <c r="C94">
        <v>9257</v>
      </c>
      <c r="D94">
        <f t="shared" si="1"/>
        <v>9257</v>
      </c>
      <c r="E94">
        <v>162</v>
      </c>
      <c r="F94">
        <v>327</v>
      </c>
      <c r="G94">
        <v>4824</v>
      </c>
      <c r="H94">
        <v>641</v>
      </c>
      <c r="I94">
        <v>297</v>
      </c>
      <c r="J94">
        <v>616</v>
      </c>
      <c r="K94">
        <v>348</v>
      </c>
      <c r="L94">
        <v>267</v>
      </c>
      <c r="M94">
        <v>322</v>
      </c>
      <c r="N94">
        <v>632</v>
      </c>
      <c r="O94">
        <v>367</v>
      </c>
      <c r="Q94">
        <v>319</v>
      </c>
      <c r="R94">
        <v>135</v>
      </c>
    </row>
    <row r="95" spans="1:25">
      <c r="A95" t="s">
        <v>872</v>
      </c>
      <c r="B95" t="s">
        <v>873</v>
      </c>
      <c r="C95">
        <v>747</v>
      </c>
      <c r="D95">
        <f t="shared" si="1"/>
        <v>747</v>
      </c>
      <c r="E95">
        <v>-26</v>
      </c>
      <c r="F95">
        <v>-5</v>
      </c>
      <c r="G95">
        <v>581</v>
      </c>
      <c r="H95">
        <v>-7</v>
      </c>
      <c r="I95">
        <v>12</v>
      </c>
      <c r="J95">
        <v>135</v>
      </c>
      <c r="L95">
        <v>-16</v>
      </c>
      <c r="M95">
        <v>-3</v>
      </c>
      <c r="N95">
        <v>-59</v>
      </c>
      <c r="O95">
        <v>90</v>
      </c>
      <c r="Q95">
        <v>53</v>
      </c>
      <c r="U95">
        <v>-2</v>
      </c>
      <c r="Y95">
        <v>-6</v>
      </c>
    </row>
    <row r="96" spans="1:25">
      <c r="A96" t="s">
        <v>874</v>
      </c>
      <c r="B96" t="s">
        <v>875</v>
      </c>
      <c r="C96">
        <v>365</v>
      </c>
      <c r="D96">
        <f t="shared" si="1"/>
        <v>365</v>
      </c>
      <c r="E96">
        <v>-65</v>
      </c>
      <c r="G96">
        <v>278</v>
      </c>
      <c r="L96">
        <v>31</v>
      </c>
      <c r="M96">
        <v>20</v>
      </c>
      <c r="Q96">
        <v>101</v>
      </c>
    </row>
    <row r="97" spans="1:4">
      <c r="A97" t="s">
        <v>876</v>
      </c>
      <c r="B97" t="s">
        <v>877</v>
      </c>
      <c r="C97">
        <v>0</v>
      </c>
      <c r="D97">
        <f t="shared" si="1"/>
        <v>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tabSelected="1" zoomScaleNormal="100" zoomScaleSheetLayoutView="99" workbookViewId="0"/>
  </sheetViews>
  <sheetFormatPr defaultRowHeight="15.75"/>
  <cols>
    <col min="1" max="1" width="35.25" style="9" customWidth="1"/>
    <col min="2" max="2" width="10.75" style="9" customWidth="1"/>
    <col min="3" max="3" width="8.75" style="9" customWidth="1"/>
    <col min="4" max="4" width="10.75" style="9" customWidth="1"/>
    <col min="5" max="5" width="8.75" style="9" customWidth="1"/>
    <col min="6" max="6" width="10.75" style="9" customWidth="1"/>
    <col min="7" max="7" width="8.75" style="9" customWidth="1"/>
    <col min="8" max="9" width="8.875" style="9"/>
    <col min="10" max="10" width="9.875" style="9" bestFit="1" customWidth="1"/>
    <col min="11" max="252" width="8.875" style="9"/>
    <col min="253" max="253" width="8.625" style="9" customWidth="1"/>
    <col min="254" max="254" width="43.625" style="9" customWidth="1"/>
    <col min="255" max="255" width="37.625" style="9" customWidth="1"/>
    <col min="256" max="256" width="15.625" style="9" customWidth="1"/>
    <col min="257" max="508" width="8.875" style="9"/>
    <col min="509" max="509" width="8.625" style="9" customWidth="1"/>
    <col min="510" max="510" width="43.625" style="9" customWidth="1"/>
    <col min="511" max="511" width="37.625" style="9" customWidth="1"/>
    <col min="512" max="512" width="15.625" style="9" customWidth="1"/>
    <col min="513" max="764" width="8.875" style="9"/>
    <col min="765" max="765" width="8.625" style="9" customWidth="1"/>
    <col min="766" max="766" width="43.625" style="9" customWidth="1"/>
    <col min="767" max="767" width="37.625" style="9" customWidth="1"/>
    <col min="768" max="768" width="15.625" style="9" customWidth="1"/>
    <col min="769" max="1020" width="8.875" style="9"/>
    <col min="1021" max="1021" width="8.625" style="9" customWidth="1"/>
    <col min="1022" max="1022" width="43.625" style="9" customWidth="1"/>
    <col min="1023" max="1023" width="37.625" style="9" customWidth="1"/>
    <col min="1024" max="1024" width="15.625" style="9" customWidth="1"/>
    <col min="1025" max="1276" width="8.875" style="9"/>
    <col min="1277" max="1277" width="8.625" style="9" customWidth="1"/>
    <col min="1278" max="1278" width="43.625" style="9" customWidth="1"/>
    <col min="1279" max="1279" width="37.625" style="9" customWidth="1"/>
    <col min="1280" max="1280" width="15.625" style="9" customWidth="1"/>
    <col min="1281" max="1532" width="8.875" style="9"/>
    <col min="1533" max="1533" width="8.625" style="9" customWidth="1"/>
    <col min="1534" max="1534" width="43.625" style="9" customWidth="1"/>
    <col min="1535" max="1535" width="37.625" style="9" customWidth="1"/>
    <col min="1536" max="1536" width="15.625" style="9" customWidth="1"/>
    <col min="1537" max="1788" width="8.875" style="9"/>
    <col min="1789" max="1789" width="8.625" style="9" customWidth="1"/>
    <col min="1790" max="1790" width="43.625" style="9" customWidth="1"/>
    <col min="1791" max="1791" width="37.625" style="9" customWidth="1"/>
    <col min="1792" max="1792" width="15.625" style="9" customWidth="1"/>
    <col min="1793" max="2044" width="8.875" style="9"/>
    <col min="2045" max="2045" width="8.625" style="9" customWidth="1"/>
    <col min="2046" max="2046" width="43.625" style="9" customWidth="1"/>
    <col min="2047" max="2047" width="37.625" style="9" customWidth="1"/>
    <col min="2048" max="2048" width="15.625" style="9" customWidth="1"/>
    <col min="2049" max="2300" width="8.875" style="9"/>
    <col min="2301" max="2301" width="8.625" style="9" customWidth="1"/>
    <col min="2302" max="2302" width="43.625" style="9" customWidth="1"/>
    <col min="2303" max="2303" width="37.625" style="9" customWidth="1"/>
    <col min="2304" max="2304" width="15.625" style="9" customWidth="1"/>
    <col min="2305" max="2556" width="8.875" style="9"/>
    <col min="2557" max="2557" width="8.625" style="9" customWidth="1"/>
    <col min="2558" max="2558" width="43.625" style="9" customWidth="1"/>
    <col min="2559" max="2559" width="37.625" style="9" customWidth="1"/>
    <col min="2560" max="2560" width="15.625" style="9" customWidth="1"/>
    <col min="2561" max="2812" width="8.875" style="9"/>
    <col min="2813" max="2813" width="8.625" style="9" customWidth="1"/>
    <col min="2814" max="2814" width="43.625" style="9" customWidth="1"/>
    <col min="2815" max="2815" width="37.625" style="9" customWidth="1"/>
    <col min="2816" max="2816" width="15.625" style="9" customWidth="1"/>
    <col min="2817" max="3068" width="8.875" style="9"/>
    <col min="3069" max="3069" width="8.625" style="9" customWidth="1"/>
    <col min="3070" max="3070" width="43.625" style="9" customWidth="1"/>
    <col min="3071" max="3071" width="37.625" style="9" customWidth="1"/>
    <col min="3072" max="3072" width="15.625" style="9" customWidth="1"/>
    <col min="3073" max="3324" width="8.875" style="9"/>
    <col min="3325" max="3325" width="8.625" style="9" customWidth="1"/>
    <col min="3326" max="3326" width="43.625" style="9" customWidth="1"/>
    <col min="3327" max="3327" width="37.625" style="9" customWidth="1"/>
    <col min="3328" max="3328" width="15.625" style="9" customWidth="1"/>
    <col min="3329" max="3580" width="8.875" style="9"/>
    <col min="3581" max="3581" width="8.625" style="9" customWidth="1"/>
    <col min="3582" max="3582" width="43.625" style="9" customWidth="1"/>
    <col min="3583" max="3583" width="37.625" style="9" customWidth="1"/>
    <col min="3584" max="3584" width="15.625" style="9" customWidth="1"/>
    <col min="3585" max="3836" width="8.875" style="9"/>
    <col min="3837" max="3837" width="8.625" style="9" customWidth="1"/>
    <col min="3838" max="3838" width="43.625" style="9" customWidth="1"/>
    <col min="3839" max="3839" width="37.625" style="9" customWidth="1"/>
    <col min="3840" max="3840" width="15.625" style="9" customWidth="1"/>
    <col min="3841" max="4092" width="8.875" style="9"/>
    <col min="4093" max="4093" width="8.625" style="9" customWidth="1"/>
    <col min="4094" max="4094" width="43.625" style="9" customWidth="1"/>
    <col min="4095" max="4095" width="37.625" style="9" customWidth="1"/>
    <col min="4096" max="4096" width="15.625" style="9" customWidth="1"/>
    <col min="4097" max="4348" width="8.875" style="9"/>
    <col min="4349" max="4349" width="8.625" style="9" customWidth="1"/>
    <col min="4350" max="4350" width="43.625" style="9" customWidth="1"/>
    <col min="4351" max="4351" width="37.625" style="9" customWidth="1"/>
    <col min="4352" max="4352" width="15.625" style="9" customWidth="1"/>
    <col min="4353" max="4604" width="8.875" style="9"/>
    <col min="4605" max="4605" width="8.625" style="9" customWidth="1"/>
    <col min="4606" max="4606" width="43.625" style="9" customWidth="1"/>
    <col min="4607" max="4607" width="37.625" style="9" customWidth="1"/>
    <col min="4608" max="4608" width="15.625" style="9" customWidth="1"/>
    <col min="4609" max="4860" width="8.875" style="9"/>
    <col min="4861" max="4861" width="8.625" style="9" customWidth="1"/>
    <col min="4862" max="4862" width="43.625" style="9" customWidth="1"/>
    <col min="4863" max="4863" width="37.625" style="9" customWidth="1"/>
    <col min="4864" max="4864" width="15.625" style="9" customWidth="1"/>
    <col min="4865" max="5116" width="8.875" style="9"/>
    <col min="5117" max="5117" width="8.625" style="9" customWidth="1"/>
    <col min="5118" max="5118" width="43.625" style="9" customWidth="1"/>
    <col min="5119" max="5119" width="37.625" style="9" customWidth="1"/>
    <col min="5120" max="5120" width="15.625" style="9" customWidth="1"/>
    <col min="5121" max="5372" width="8.875" style="9"/>
    <col min="5373" max="5373" width="8.625" style="9" customWidth="1"/>
    <col min="5374" max="5374" width="43.625" style="9" customWidth="1"/>
    <col min="5375" max="5375" width="37.625" style="9" customWidth="1"/>
    <col min="5376" max="5376" width="15.625" style="9" customWidth="1"/>
    <col min="5377" max="5628" width="8.875" style="9"/>
    <col min="5629" max="5629" width="8.625" style="9" customWidth="1"/>
    <col min="5630" max="5630" width="43.625" style="9" customWidth="1"/>
    <col min="5631" max="5631" width="37.625" style="9" customWidth="1"/>
    <col min="5632" max="5632" width="15.625" style="9" customWidth="1"/>
    <col min="5633" max="5884" width="8.875" style="9"/>
    <col min="5885" max="5885" width="8.625" style="9" customWidth="1"/>
    <col min="5886" max="5886" width="43.625" style="9" customWidth="1"/>
    <col min="5887" max="5887" width="37.625" style="9" customWidth="1"/>
    <col min="5888" max="5888" width="15.625" style="9" customWidth="1"/>
    <col min="5889" max="6140" width="8.875" style="9"/>
    <col min="6141" max="6141" width="8.625" style="9" customWidth="1"/>
    <col min="6142" max="6142" width="43.625" style="9" customWidth="1"/>
    <col min="6143" max="6143" width="37.625" style="9" customWidth="1"/>
    <col min="6144" max="6144" width="15.625" style="9" customWidth="1"/>
    <col min="6145" max="6396" width="8.875" style="9"/>
    <col min="6397" max="6397" width="8.625" style="9" customWidth="1"/>
    <col min="6398" max="6398" width="43.625" style="9" customWidth="1"/>
    <col min="6399" max="6399" width="37.625" style="9" customWidth="1"/>
    <col min="6400" max="6400" width="15.625" style="9" customWidth="1"/>
    <col min="6401" max="6652" width="8.875" style="9"/>
    <col min="6653" max="6653" width="8.625" style="9" customWidth="1"/>
    <col min="6654" max="6654" width="43.625" style="9" customWidth="1"/>
    <col min="6655" max="6655" width="37.625" style="9" customWidth="1"/>
    <col min="6656" max="6656" width="15.625" style="9" customWidth="1"/>
    <col min="6657" max="6908" width="8.875" style="9"/>
    <col min="6909" max="6909" width="8.625" style="9" customWidth="1"/>
    <col min="6910" max="6910" width="43.625" style="9" customWidth="1"/>
    <col min="6911" max="6911" width="37.625" style="9" customWidth="1"/>
    <col min="6912" max="6912" width="15.625" style="9" customWidth="1"/>
    <col min="6913" max="7164" width="8.875" style="9"/>
    <col min="7165" max="7165" width="8.625" style="9" customWidth="1"/>
    <col min="7166" max="7166" width="43.625" style="9" customWidth="1"/>
    <col min="7167" max="7167" width="37.625" style="9" customWidth="1"/>
    <col min="7168" max="7168" width="15.625" style="9" customWidth="1"/>
    <col min="7169" max="7420" width="8.875" style="9"/>
    <col min="7421" max="7421" width="8.625" style="9" customWidth="1"/>
    <col min="7422" max="7422" width="43.625" style="9" customWidth="1"/>
    <col min="7423" max="7423" width="37.625" style="9" customWidth="1"/>
    <col min="7424" max="7424" width="15.625" style="9" customWidth="1"/>
    <col min="7425" max="7676" width="8.875" style="9"/>
    <col min="7677" max="7677" width="8.625" style="9" customWidth="1"/>
    <col min="7678" max="7678" width="43.625" style="9" customWidth="1"/>
    <col min="7679" max="7679" width="37.625" style="9" customWidth="1"/>
    <col min="7680" max="7680" width="15.625" style="9" customWidth="1"/>
    <col min="7681" max="7932" width="8.875" style="9"/>
    <col min="7933" max="7933" width="8.625" style="9" customWidth="1"/>
    <col min="7934" max="7934" width="43.625" style="9" customWidth="1"/>
    <col min="7935" max="7935" width="37.625" style="9" customWidth="1"/>
    <col min="7936" max="7936" width="15.625" style="9" customWidth="1"/>
    <col min="7937" max="8188" width="8.875" style="9"/>
    <col min="8189" max="8189" width="8.625" style="9" customWidth="1"/>
    <col min="8190" max="8190" width="43.625" style="9" customWidth="1"/>
    <col min="8191" max="8191" width="37.625" style="9" customWidth="1"/>
    <col min="8192" max="8192" width="15.625" style="9" customWidth="1"/>
    <col min="8193" max="8444" width="8.875" style="9"/>
    <col min="8445" max="8445" width="8.625" style="9" customWidth="1"/>
    <col min="8446" max="8446" width="43.625" style="9" customWidth="1"/>
    <col min="8447" max="8447" width="37.625" style="9" customWidth="1"/>
    <col min="8448" max="8448" width="15.625" style="9" customWidth="1"/>
    <col min="8449" max="8700" width="8.875" style="9"/>
    <col min="8701" max="8701" width="8.625" style="9" customWidth="1"/>
    <col min="8702" max="8702" width="43.625" style="9" customWidth="1"/>
    <col min="8703" max="8703" width="37.625" style="9" customWidth="1"/>
    <col min="8704" max="8704" width="15.625" style="9" customWidth="1"/>
    <col min="8705" max="8956" width="8.875" style="9"/>
    <col min="8957" max="8957" width="8.625" style="9" customWidth="1"/>
    <col min="8958" max="8958" width="43.625" style="9" customWidth="1"/>
    <col min="8959" max="8959" width="37.625" style="9" customWidth="1"/>
    <col min="8960" max="8960" width="15.625" style="9" customWidth="1"/>
    <col min="8961" max="9212" width="8.875" style="9"/>
    <col min="9213" max="9213" width="8.625" style="9" customWidth="1"/>
    <col min="9214" max="9214" width="43.625" style="9" customWidth="1"/>
    <col min="9215" max="9215" width="37.625" style="9" customWidth="1"/>
    <col min="9216" max="9216" width="15.625" style="9" customWidth="1"/>
    <col min="9217" max="9468" width="8.875" style="9"/>
    <col min="9469" max="9469" width="8.625" style="9" customWidth="1"/>
    <col min="9470" max="9470" width="43.625" style="9" customWidth="1"/>
    <col min="9471" max="9471" width="37.625" style="9" customWidth="1"/>
    <col min="9472" max="9472" width="15.625" style="9" customWidth="1"/>
    <col min="9473" max="9724" width="8.875" style="9"/>
    <col min="9725" max="9725" width="8.625" style="9" customWidth="1"/>
    <col min="9726" max="9726" width="43.625" style="9" customWidth="1"/>
    <col min="9727" max="9727" width="37.625" style="9" customWidth="1"/>
    <col min="9728" max="9728" width="15.625" style="9" customWidth="1"/>
    <col min="9729" max="9980" width="8.875" style="9"/>
    <col min="9981" max="9981" width="8.625" style="9" customWidth="1"/>
    <col min="9982" max="9982" width="43.625" style="9" customWidth="1"/>
    <col min="9983" max="9983" width="37.625" style="9" customWidth="1"/>
    <col min="9984" max="9984" width="15.625" style="9" customWidth="1"/>
    <col min="9985" max="10236" width="8.875" style="9"/>
    <col min="10237" max="10237" width="8.625" style="9" customWidth="1"/>
    <col min="10238" max="10238" width="43.625" style="9" customWidth="1"/>
    <col min="10239" max="10239" width="37.625" style="9" customWidth="1"/>
    <col min="10240" max="10240" width="15.625" style="9" customWidth="1"/>
    <col min="10241" max="10492" width="8.875" style="9"/>
    <col min="10493" max="10493" width="8.625" style="9" customWidth="1"/>
    <col min="10494" max="10494" width="43.625" style="9" customWidth="1"/>
    <col min="10495" max="10495" width="37.625" style="9" customWidth="1"/>
    <col min="10496" max="10496" width="15.625" style="9" customWidth="1"/>
    <col min="10497" max="10748" width="8.875" style="9"/>
    <col min="10749" max="10749" width="8.625" style="9" customWidth="1"/>
    <col min="10750" max="10750" width="43.625" style="9" customWidth="1"/>
    <col min="10751" max="10751" width="37.625" style="9" customWidth="1"/>
    <col min="10752" max="10752" width="15.625" style="9" customWidth="1"/>
    <col min="10753" max="11004" width="8.875" style="9"/>
    <col min="11005" max="11005" width="8.625" style="9" customWidth="1"/>
    <col min="11006" max="11006" width="43.625" style="9" customWidth="1"/>
    <col min="11007" max="11007" width="37.625" style="9" customWidth="1"/>
    <col min="11008" max="11008" width="15.625" style="9" customWidth="1"/>
    <col min="11009" max="11260" width="8.875" style="9"/>
    <col min="11261" max="11261" width="8.625" style="9" customWidth="1"/>
    <col min="11262" max="11262" width="43.625" style="9" customWidth="1"/>
    <col min="11263" max="11263" width="37.625" style="9" customWidth="1"/>
    <col min="11264" max="11264" width="15.625" style="9" customWidth="1"/>
    <col min="11265" max="11516" width="8.875" style="9"/>
    <col min="11517" max="11517" width="8.625" style="9" customWidth="1"/>
    <col min="11518" max="11518" width="43.625" style="9" customWidth="1"/>
    <col min="11519" max="11519" width="37.625" style="9" customWidth="1"/>
    <col min="11520" max="11520" width="15.625" style="9" customWidth="1"/>
    <col min="11521" max="11772" width="8.875" style="9"/>
    <col min="11773" max="11773" width="8.625" style="9" customWidth="1"/>
    <col min="11774" max="11774" width="43.625" style="9" customWidth="1"/>
    <col min="11775" max="11775" width="37.625" style="9" customWidth="1"/>
    <col min="11776" max="11776" width="15.625" style="9" customWidth="1"/>
    <col min="11777" max="12028" width="8.875" style="9"/>
    <col min="12029" max="12029" width="8.625" style="9" customWidth="1"/>
    <col min="12030" max="12030" width="43.625" style="9" customWidth="1"/>
    <col min="12031" max="12031" width="37.625" style="9" customWidth="1"/>
    <col min="12032" max="12032" width="15.625" style="9" customWidth="1"/>
    <col min="12033" max="12284" width="8.875" style="9"/>
    <col min="12285" max="12285" width="8.625" style="9" customWidth="1"/>
    <col min="12286" max="12286" width="43.625" style="9" customWidth="1"/>
    <col min="12287" max="12287" width="37.625" style="9" customWidth="1"/>
    <col min="12288" max="12288" width="15.625" style="9" customWidth="1"/>
    <col min="12289" max="12540" width="8.875" style="9"/>
    <col min="12541" max="12541" width="8.625" style="9" customWidth="1"/>
    <col min="12542" max="12542" width="43.625" style="9" customWidth="1"/>
    <col min="12543" max="12543" width="37.625" style="9" customWidth="1"/>
    <col min="12544" max="12544" width="15.625" style="9" customWidth="1"/>
    <col min="12545" max="12796" width="8.875" style="9"/>
    <col min="12797" max="12797" width="8.625" style="9" customWidth="1"/>
    <col min="12798" max="12798" width="43.625" style="9" customWidth="1"/>
    <col min="12799" max="12799" width="37.625" style="9" customWidth="1"/>
    <col min="12800" max="12800" width="15.625" style="9" customWidth="1"/>
    <col min="12801" max="13052" width="8.875" style="9"/>
    <col min="13053" max="13053" width="8.625" style="9" customWidth="1"/>
    <col min="13054" max="13054" width="43.625" style="9" customWidth="1"/>
    <col min="13055" max="13055" width="37.625" style="9" customWidth="1"/>
    <col min="13056" max="13056" width="15.625" style="9" customWidth="1"/>
    <col min="13057" max="13308" width="8.875" style="9"/>
    <col min="13309" max="13309" width="8.625" style="9" customWidth="1"/>
    <col min="13310" max="13310" width="43.625" style="9" customWidth="1"/>
    <col min="13311" max="13311" width="37.625" style="9" customWidth="1"/>
    <col min="13312" max="13312" width="15.625" style="9" customWidth="1"/>
    <col min="13313" max="13564" width="8.875" style="9"/>
    <col min="13565" max="13565" width="8.625" style="9" customWidth="1"/>
    <col min="13566" max="13566" width="43.625" style="9" customWidth="1"/>
    <col min="13567" max="13567" width="37.625" style="9" customWidth="1"/>
    <col min="13568" max="13568" width="15.625" style="9" customWidth="1"/>
    <col min="13569" max="13820" width="8.875" style="9"/>
    <col min="13821" max="13821" width="8.625" style="9" customWidth="1"/>
    <col min="13822" max="13822" width="43.625" style="9" customWidth="1"/>
    <col min="13823" max="13823" width="37.625" style="9" customWidth="1"/>
    <col min="13824" max="13824" width="15.625" style="9" customWidth="1"/>
    <col min="13825" max="14076" width="8.875" style="9"/>
    <col min="14077" max="14077" width="8.625" style="9" customWidth="1"/>
    <col min="14078" max="14078" width="43.625" style="9" customWidth="1"/>
    <col min="14079" max="14079" width="37.625" style="9" customWidth="1"/>
    <col min="14080" max="14080" width="15.625" style="9" customWidth="1"/>
    <col min="14081" max="14332" width="8.875" style="9"/>
    <col min="14333" max="14333" width="8.625" style="9" customWidth="1"/>
    <col min="14334" max="14334" width="43.625" style="9" customWidth="1"/>
    <col min="14335" max="14335" width="37.625" style="9" customWidth="1"/>
    <col min="14336" max="14336" width="15.625" style="9" customWidth="1"/>
    <col min="14337" max="14588" width="8.875" style="9"/>
    <col min="14589" max="14589" width="8.625" style="9" customWidth="1"/>
    <col min="14590" max="14590" width="43.625" style="9" customWidth="1"/>
    <col min="14591" max="14591" width="37.625" style="9" customWidth="1"/>
    <col min="14592" max="14592" width="15.625" style="9" customWidth="1"/>
    <col min="14593" max="14844" width="8.875" style="9"/>
    <col min="14845" max="14845" width="8.625" style="9" customWidth="1"/>
    <col min="14846" max="14846" width="43.625" style="9" customWidth="1"/>
    <col min="14847" max="14847" width="37.625" style="9" customWidth="1"/>
    <col min="14848" max="14848" width="15.625" style="9" customWidth="1"/>
    <col min="14849" max="15100" width="8.875" style="9"/>
    <col min="15101" max="15101" width="8.625" style="9" customWidth="1"/>
    <col min="15102" max="15102" width="43.625" style="9" customWidth="1"/>
    <col min="15103" max="15103" width="37.625" style="9" customWidth="1"/>
    <col min="15104" max="15104" width="15.625" style="9" customWidth="1"/>
    <col min="15105" max="15356" width="8.875" style="9"/>
    <col min="15357" max="15357" width="8.625" style="9" customWidth="1"/>
    <col min="15358" max="15358" width="43.625" style="9" customWidth="1"/>
    <col min="15359" max="15359" width="37.625" style="9" customWidth="1"/>
    <col min="15360" max="15360" width="15.625" style="9" customWidth="1"/>
    <col min="15361" max="15612" width="8.875" style="9"/>
    <col min="15613" max="15613" width="8.625" style="9" customWidth="1"/>
    <col min="15614" max="15614" width="43.625" style="9" customWidth="1"/>
    <col min="15615" max="15615" width="37.625" style="9" customWidth="1"/>
    <col min="15616" max="15616" width="15.625" style="9" customWidth="1"/>
    <col min="15617" max="15868" width="8.875" style="9"/>
    <col min="15869" max="15869" width="8.625" style="9" customWidth="1"/>
    <col min="15870" max="15870" width="43.625" style="9" customWidth="1"/>
    <col min="15871" max="15871" width="37.625" style="9" customWidth="1"/>
    <col min="15872" max="15872" width="15.625" style="9" customWidth="1"/>
    <col min="15873" max="16124" width="8.875" style="9"/>
    <col min="16125" max="16125" width="8.625" style="9" customWidth="1"/>
    <col min="16126" max="16126" width="43.625" style="9" customWidth="1"/>
    <col min="16127" max="16127" width="37.625" style="9" customWidth="1"/>
    <col min="16128" max="16128" width="15.625" style="9" customWidth="1"/>
    <col min="16129" max="16381" width="8.875" style="9"/>
    <col min="16382" max="16384" width="8.875" style="9" customWidth="1"/>
  </cols>
  <sheetData>
    <row r="1" spans="1:27" ht="39.950000000000003" customHeight="1">
      <c r="A1" s="4"/>
      <c r="B1" s="4"/>
      <c r="C1" s="4"/>
    </row>
    <row r="2" spans="1:27" ht="36" customHeight="1">
      <c r="A2" s="10" t="s">
        <v>2</v>
      </c>
      <c r="B2" s="4"/>
      <c r="C2" s="4"/>
    </row>
    <row r="3" spans="1:27" ht="6" customHeight="1">
      <c r="A3" s="4"/>
      <c r="B3" s="4"/>
      <c r="C3" s="4"/>
    </row>
    <row r="4" spans="1:27" ht="18" customHeight="1">
      <c r="A4" s="180" t="s">
        <v>881</v>
      </c>
      <c r="B4" s="181"/>
      <c r="C4" s="181"/>
      <c r="D4" s="181"/>
      <c r="E4" s="181"/>
      <c r="F4" s="181"/>
      <c r="G4" s="181"/>
    </row>
    <row r="5" spans="1:27" ht="18" customHeight="1">
      <c r="A5" s="182" t="s">
        <v>882</v>
      </c>
      <c r="B5" s="182"/>
      <c r="C5" s="182"/>
      <c r="D5" s="182"/>
      <c r="E5" s="182"/>
      <c r="F5" s="182"/>
      <c r="G5" s="182"/>
    </row>
    <row r="6" spans="1:27" ht="18" customHeight="1">
      <c r="A6" s="11" t="s">
        <v>123</v>
      </c>
      <c r="B6" s="4"/>
      <c r="C6" s="4"/>
    </row>
    <row r="7" spans="1:27" ht="2.1" customHeight="1">
      <c r="A7" s="4"/>
      <c r="B7" s="4"/>
      <c r="C7" s="4"/>
    </row>
    <row r="8" spans="1:27" ht="2.1" customHeight="1">
      <c r="A8" s="4"/>
      <c r="B8" s="4"/>
      <c r="C8" s="4"/>
    </row>
    <row r="9" spans="1:27" ht="36" customHeight="1">
      <c r="A9" s="183" t="s">
        <v>83</v>
      </c>
      <c r="B9" s="183"/>
      <c r="C9" s="183"/>
      <c r="D9" s="183"/>
      <c r="E9" s="183"/>
      <c r="F9" s="183"/>
      <c r="G9" s="183"/>
      <c r="AA9" s="4"/>
    </row>
    <row r="10" spans="1:27" ht="15" customHeight="1">
      <c r="A10" s="4"/>
      <c r="F10" s="184" t="s">
        <v>3</v>
      </c>
      <c r="G10" s="184"/>
    </row>
    <row r="11" spans="1:27" ht="14.1" customHeight="1">
      <c r="A11" s="185" t="s">
        <v>4</v>
      </c>
      <c r="B11" s="185" t="s">
        <v>878</v>
      </c>
      <c r="C11" s="185"/>
      <c r="D11" s="185" t="s">
        <v>125</v>
      </c>
      <c r="E11" s="185"/>
      <c r="F11" s="185" t="s">
        <v>5</v>
      </c>
      <c r="G11" s="185"/>
    </row>
    <row r="12" spans="1:27" ht="14.1" customHeight="1">
      <c r="A12" s="185"/>
      <c r="B12" s="12" t="s">
        <v>6</v>
      </c>
      <c r="C12" s="13" t="s">
        <v>124</v>
      </c>
      <c r="D12" s="12" t="s">
        <v>6</v>
      </c>
      <c r="E12" s="13" t="s">
        <v>124</v>
      </c>
      <c r="F12" s="12" t="s">
        <v>6</v>
      </c>
      <c r="G12" s="13" t="s">
        <v>124</v>
      </c>
    </row>
    <row r="13" spans="1:27" ht="14.1" customHeight="1">
      <c r="A13" s="101" t="s">
        <v>7</v>
      </c>
      <c r="B13" s="15"/>
      <c r="C13" s="16"/>
      <c r="D13" s="17"/>
      <c r="E13" s="18"/>
      <c r="F13" s="17" t="s">
        <v>0</v>
      </c>
      <c r="G13" s="18" t="s">
        <v>1</v>
      </c>
      <c r="I13" s="96"/>
    </row>
    <row r="14" spans="1:27" ht="14.1" customHeight="1">
      <c r="A14" s="102" t="s">
        <v>8</v>
      </c>
      <c r="B14" s="20">
        <f>'108資負'!C5</f>
        <v>61080</v>
      </c>
      <c r="C14" s="19">
        <f>B14/$B$36*100</f>
        <v>15.858715153277544</v>
      </c>
      <c r="D14" s="20">
        <v>60767</v>
      </c>
      <c r="E14" s="19">
        <v>17.200000000000003</v>
      </c>
      <c r="F14" s="20">
        <f>B14-D14</f>
        <v>313</v>
      </c>
      <c r="G14" s="19">
        <f>F14/D14*100</f>
        <v>0.51508219921997134</v>
      </c>
      <c r="H14" s="153"/>
      <c r="I14" s="117"/>
      <c r="J14" s="118"/>
    </row>
    <row r="15" spans="1:27" ht="14.1" customHeight="1">
      <c r="A15" s="103" t="s">
        <v>9</v>
      </c>
      <c r="B15" s="20">
        <f>'108資負'!C15-299</f>
        <v>17349</v>
      </c>
      <c r="C15" s="19">
        <f t="shared" ref="C15:C36" si="0">B15/$B$36*100</f>
        <v>4.5044670791455816</v>
      </c>
      <c r="D15" s="20">
        <v>17019</v>
      </c>
      <c r="E15" s="19">
        <v>4.8</v>
      </c>
      <c r="F15" s="20">
        <f t="shared" ref="F15:G59" si="1">B15-D15</f>
        <v>330</v>
      </c>
      <c r="G15" s="19">
        <f t="shared" ref="G15:G59" si="2">F15/D15*100</f>
        <v>1.9390093424995596</v>
      </c>
      <c r="H15" s="153"/>
      <c r="I15" s="117"/>
      <c r="J15" s="118"/>
    </row>
    <row r="16" spans="1:27" ht="14.1" customHeight="1">
      <c r="A16" s="102" t="s">
        <v>92</v>
      </c>
      <c r="B16" s="20">
        <f>'108資負'!C42</f>
        <v>299</v>
      </c>
      <c r="C16" s="19">
        <f t="shared" si="0"/>
        <v>7.7631889830222428E-2</v>
      </c>
      <c r="D16" s="20">
        <v>367</v>
      </c>
      <c r="E16" s="19">
        <v>0.1</v>
      </c>
      <c r="F16" s="20">
        <f t="shared" si="1"/>
        <v>-68</v>
      </c>
      <c r="G16" s="19">
        <f t="shared" si="2"/>
        <v>-18.528610354223432</v>
      </c>
      <c r="H16" s="153"/>
      <c r="I16" s="117"/>
      <c r="J16" s="118"/>
    </row>
    <row r="17" spans="1:11" ht="14.1" customHeight="1">
      <c r="A17" s="102" t="s">
        <v>10</v>
      </c>
      <c r="B17" s="20">
        <f>'108資負'!C45</f>
        <v>16</v>
      </c>
      <c r="C17" s="19">
        <v>0</v>
      </c>
      <c r="D17" s="20">
        <v>16</v>
      </c>
      <c r="E17" s="19">
        <v>0</v>
      </c>
      <c r="F17" s="20">
        <f t="shared" si="1"/>
        <v>0</v>
      </c>
      <c r="G17" s="19">
        <f t="shared" si="2"/>
        <v>0</v>
      </c>
      <c r="H17" s="153"/>
      <c r="I17" s="117"/>
      <c r="J17" s="118"/>
    </row>
    <row r="18" spans="1:11" ht="14.1" customHeight="1">
      <c r="A18" s="103" t="s">
        <v>11</v>
      </c>
      <c r="B18" s="20">
        <f>'108資負'!C56</f>
        <v>69808</v>
      </c>
      <c r="C18" s="19">
        <f t="shared" si="0"/>
        <v>18.124839348722968</v>
      </c>
      <c r="D18" s="20">
        <v>56016</v>
      </c>
      <c r="E18" s="19">
        <v>15.8</v>
      </c>
      <c r="F18" s="20">
        <f t="shared" si="1"/>
        <v>13792</v>
      </c>
      <c r="G18" s="19">
        <f t="shared" si="2"/>
        <v>24.621536703798917</v>
      </c>
      <c r="H18" s="153"/>
      <c r="I18" s="117"/>
      <c r="J18" s="118"/>
      <c r="K18" s="117"/>
    </row>
    <row r="19" spans="1:11" ht="14.1" customHeight="1">
      <c r="A19" s="104" t="s">
        <v>152</v>
      </c>
      <c r="B19" s="20"/>
      <c r="C19" s="77"/>
      <c r="D19" s="20"/>
      <c r="E19" s="77"/>
      <c r="F19" s="20"/>
      <c r="G19" s="77"/>
      <c r="H19" s="153"/>
      <c r="I19" s="117"/>
      <c r="J19" s="118"/>
    </row>
    <row r="20" spans="1:11" ht="14.1" customHeight="1">
      <c r="A20" s="104" t="s">
        <v>153</v>
      </c>
      <c r="B20" s="20">
        <f>'108資負'!C59</f>
        <v>67058</v>
      </c>
      <c r="C20" s="19">
        <f t="shared" si="0"/>
        <v>17.410833673026943</v>
      </c>
      <c r="D20" s="20">
        <v>58454</v>
      </c>
      <c r="E20" s="19">
        <v>16.5</v>
      </c>
      <c r="F20" s="20">
        <f t="shared" si="1"/>
        <v>8604</v>
      </c>
      <c r="G20" s="19">
        <f t="shared" si="2"/>
        <v>14.71926643172409</v>
      </c>
      <c r="H20" s="153"/>
      <c r="I20" s="117"/>
      <c r="J20" s="118"/>
      <c r="K20" s="131"/>
    </row>
    <row r="21" spans="1:11" ht="14.1" customHeight="1">
      <c r="A21" s="104" t="s">
        <v>127</v>
      </c>
      <c r="B21" s="20">
        <f>'108資負'!C63</f>
        <v>29563</v>
      </c>
      <c r="C21" s="19">
        <f t="shared" si="0"/>
        <v>7.6756908329460387</v>
      </c>
      <c r="D21" s="20">
        <v>32275</v>
      </c>
      <c r="E21" s="19">
        <v>9.1</v>
      </c>
      <c r="F21" s="20">
        <f t="shared" si="1"/>
        <v>-2712</v>
      </c>
      <c r="G21" s="19">
        <f t="shared" si="2"/>
        <v>-8.4027885360185905</v>
      </c>
      <c r="H21" s="153"/>
      <c r="I21" s="117"/>
      <c r="J21" s="118"/>
    </row>
    <row r="22" spans="1:11" ht="14.1" hidden="1" customHeight="1">
      <c r="A22" s="103" t="s">
        <v>12</v>
      </c>
      <c r="B22" s="77">
        <v>0</v>
      </c>
      <c r="C22" s="95">
        <f t="shared" si="0"/>
        <v>0</v>
      </c>
      <c r="D22" s="77">
        <v>0</v>
      </c>
      <c r="E22" s="95">
        <v>0</v>
      </c>
      <c r="F22" s="77">
        <f t="shared" si="1"/>
        <v>0</v>
      </c>
      <c r="G22" s="77">
        <f t="shared" si="1"/>
        <v>0</v>
      </c>
      <c r="H22" s="153"/>
      <c r="I22" s="117"/>
      <c r="J22" s="118"/>
    </row>
    <row r="23" spans="1:11" ht="14.1" hidden="1" customHeight="1">
      <c r="A23" s="103" t="s">
        <v>13</v>
      </c>
      <c r="B23" s="77">
        <v>0</v>
      </c>
      <c r="C23" s="95">
        <f t="shared" si="0"/>
        <v>0</v>
      </c>
      <c r="D23" s="77">
        <v>0</v>
      </c>
      <c r="E23" s="95">
        <v>0</v>
      </c>
      <c r="F23" s="77">
        <f t="shared" si="1"/>
        <v>0</v>
      </c>
      <c r="G23" s="77">
        <f t="shared" si="1"/>
        <v>0</v>
      </c>
      <c r="H23" s="153"/>
      <c r="I23" s="117"/>
      <c r="J23" s="118"/>
    </row>
    <row r="24" spans="1:11" ht="14.1" hidden="1" customHeight="1">
      <c r="A24" s="103" t="s">
        <v>14</v>
      </c>
      <c r="B24" s="77">
        <v>0</v>
      </c>
      <c r="C24" s="95">
        <f t="shared" si="0"/>
        <v>0</v>
      </c>
      <c r="D24" s="77">
        <v>0</v>
      </c>
      <c r="E24" s="95">
        <v>0</v>
      </c>
      <c r="F24" s="77">
        <f t="shared" si="1"/>
        <v>0</v>
      </c>
      <c r="G24" s="77">
        <f t="shared" si="1"/>
        <v>0</v>
      </c>
      <c r="H24" s="153"/>
      <c r="I24" s="117"/>
      <c r="J24" s="118"/>
    </row>
    <row r="25" spans="1:11" ht="14.1" hidden="1" customHeight="1">
      <c r="A25" s="103" t="s">
        <v>15</v>
      </c>
      <c r="B25" s="77">
        <v>0</v>
      </c>
      <c r="C25" s="95">
        <f t="shared" si="0"/>
        <v>0</v>
      </c>
      <c r="D25" s="77">
        <v>0</v>
      </c>
      <c r="E25" s="95">
        <v>0</v>
      </c>
      <c r="F25" s="77">
        <f t="shared" si="1"/>
        <v>0</v>
      </c>
      <c r="G25" s="77">
        <f t="shared" si="1"/>
        <v>0</v>
      </c>
      <c r="H25" s="153"/>
      <c r="I25" s="117"/>
      <c r="J25" s="118"/>
    </row>
    <row r="26" spans="1:11" ht="14.1" hidden="1" customHeight="1">
      <c r="A26" s="103" t="s">
        <v>16</v>
      </c>
      <c r="B26" s="77">
        <v>0</v>
      </c>
      <c r="C26" s="95">
        <f t="shared" si="0"/>
        <v>0</v>
      </c>
      <c r="D26" s="77">
        <v>0</v>
      </c>
      <c r="E26" s="95">
        <v>0</v>
      </c>
      <c r="F26" s="77">
        <f t="shared" si="1"/>
        <v>0</v>
      </c>
      <c r="G26" s="77">
        <f t="shared" si="1"/>
        <v>0</v>
      </c>
      <c r="H26" s="153"/>
      <c r="I26" s="117"/>
      <c r="J26" s="118"/>
    </row>
    <row r="27" spans="1:11" ht="14.1" customHeight="1">
      <c r="A27" s="103" t="s">
        <v>17</v>
      </c>
      <c r="B27" s="20">
        <f>'108資負'!C66</f>
        <v>4299</v>
      </c>
      <c r="C27" s="19">
        <f t="shared" si="0"/>
        <v>1.1161855999335326</v>
      </c>
      <c r="D27" s="20">
        <v>2976</v>
      </c>
      <c r="E27" s="19">
        <v>0.8</v>
      </c>
      <c r="F27" s="20">
        <f t="shared" si="1"/>
        <v>1323</v>
      </c>
      <c r="G27" s="19">
        <f t="shared" si="2"/>
        <v>44.455645161290327</v>
      </c>
      <c r="H27" s="153"/>
      <c r="I27" s="117"/>
      <c r="J27" s="118"/>
    </row>
    <row r="28" spans="1:11" ht="14.1" customHeight="1">
      <c r="A28" s="103" t="s">
        <v>879</v>
      </c>
      <c r="B28" s="20">
        <f>'108資負'!C70</f>
        <v>15640</v>
      </c>
      <c r="C28" s="19">
        <f t="shared" si="0"/>
        <v>4.060745006503943</v>
      </c>
      <c r="D28" s="20">
        <v>15805</v>
      </c>
      <c r="E28" s="19">
        <v>4.5</v>
      </c>
      <c r="F28" s="20">
        <f t="shared" si="1"/>
        <v>-165</v>
      </c>
      <c r="G28" s="19">
        <f t="shared" si="2"/>
        <v>-1.0439734261309712</v>
      </c>
      <c r="H28" s="153"/>
      <c r="I28" s="117"/>
      <c r="J28" s="118"/>
    </row>
    <row r="29" spans="1:11" ht="14.1" customHeight="1">
      <c r="A29" s="102" t="s">
        <v>18</v>
      </c>
      <c r="B29" s="20">
        <f>'108資負'!C74</f>
        <v>25181</v>
      </c>
      <c r="C29" s="19">
        <f t="shared" si="0"/>
        <v>6.5379552435278629</v>
      </c>
      <c r="D29" s="20">
        <v>20409</v>
      </c>
      <c r="E29" s="19">
        <v>5.8</v>
      </c>
      <c r="F29" s="20">
        <f t="shared" si="1"/>
        <v>4772</v>
      </c>
      <c r="G29" s="19">
        <f t="shared" si="2"/>
        <v>23.381841344504874</v>
      </c>
      <c r="H29" s="153"/>
      <c r="I29" s="117"/>
      <c r="J29" s="118"/>
    </row>
    <row r="30" spans="1:11" ht="14.1" customHeight="1">
      <c r="A30" s="103" t="s">
        <v>19</v>
      </c>
      <c r="B30" s="20">
        <f>'108資負'!C86</f>
        <v>467</v>
      </c>
      <c r="C30" s="19">
        <f t="shared" si="0"/>
        <v>0.12125114565456145</v>
      </c>
      <c r="D30" s="20">
        <v>460</v>
      </c>
      <c r="E30" s="19">
        <v>0.1</v>
      </c>
      <c r="F30" s="20">
        <f t="shared" si="1"/>
        <v>7</v>
      </c>
      <c r="G30" s="19">
        <f t="shared" si="2"/>
        <v>1.5217391304347827</v>
      </c>
      <c r="H30" s="153"/>
      <c r="I30" s="117"/>
      <c r="J30" s="118"/>
    </row>
    <row r="31" spans="1:11" ht="14.1" customHeight="1">
      <c r="A31" s="103" t="s">
        <v>20</v>
      </c>
      <c r="B31" s="20">
        <f>'108資負'!C97</f>
        <v>66798</v>
      </c>
      <c r="C31" s="19">
        <f t="shared" si="0"/>
        <v>17.343327681870228</v>
      </c>
      <c r="D31" s="20">
        <v>63179</v>
      </c>
      <c r="E31" s="19">
        <v>17.8</v>
      </c>
      <c r="F31" s="20">
        <f t="shared" si="1"/>
        <v>3619</v>
      </c>
      <c r="G31" s="19">
        <f t="shared" si="2"/>
        <v>5.7281691701356463</v>
      </c>
      <c r="H31" s="153"/>
      <c r="I31" s="117"/>
      <c r="J31" s="118"/>
    </row>
    <row r="32" spans="1:11" ht="14.1" customHeight="1">
      <c r="A32" s="102" t="s">
        <v>21</v>
      </c>
      <c r="B32" s="20">
        <f>'108資負'!C124</f>
        <v>15561</v>
      </c>
      <c r="C32" s="19">
        <f t="shared" si="0"/>
        <v>4.0402335707294021</v>
      </c>
      <c r="D32" s="20">
        <v>14051</v>
      </c>
      <c r="E32" s="19">
        <v>4</v>
      </c>
      <c r="F32" s="20">
        <f t="shared" si="1"/>
        <v>1510</v>
      </c>
      <c r="G32" s="19">
        <f t="shared" si="2"/>
        <v>10.746566080706</v>
      </c>
      <c r="H32" s="153"/>
      <c r="I32" s="117"/>
      <c r="J32" s="118"/>
    </row>
    <row r="33" spans="1:10" ht="14.1" customHeight="1">
      <c r="A33" s="104" t="s">
        <v>128</v>
      </c>
      <c r="B33" s="20">
        <f>'108資負'!C166-2129</f>
        <v>876</v>
      </c>
      <c r="C33" s="19">
        <f t="shared" si="0"/>
        <v>0.22744326251262492</v>
      </c>
      <c r="D33" s="20">
        <v>1209</v>
      </c>
      <c r="E33" s="19">
        <v>0.3</v>
      </c>
      <c r="F33" s="20">
        <f t="shared" si="1"/>
        <v>-333</v>
      </c>
      <c r="G33" s="19">
        <f t="shared" si="2"/>
        <v>-27.543424317617866</v>
      </c>
      <c r="H33" s="153"/>
      <c r="I33" s="117"/>
      <c r="J33" s="118"/>
    </row>
    <row r="34" spans="1:10" ht="14.1" customHeight="1">
      <c r="A34" s="103" t="s">
        <v>22</v>
      </c>
      <c r="B34" s="20">
        <f>'108資負'!C176</f>
        <v>2129</v>
      </c>
      <c r="C34" s="19">
        <f t="shared" si="0"/>
        <v>0.55277021220248679</v>
      </c>
      <c r="D34" s="20">
        <v>2467</v>
      </c>
      <c r="E34" s="19">
        <v>0.7</v>
      </c>
      <c r="F34" s="20">
        <f t="shared" si="1"/>
        <v>-338</v>
      </c>
      <c r="G34" s="19">
        <f t="shared" si="2"/>
        <v>-13.700851236319417</v>
      </c>
      <c r="H34" s="153"/>
      <c r="I34" s="117"/>
      <c r="J34" s="118"/>
    </row>
    <row r="35" spans="1:10" ht="14.1" customHeight="1">
      <c r="A35" s="103" t="s">
        <v>888</v>
      </c>
      <c r="B35" s="20">
        <f>B36-SUM(B14:B34)</f>
        <v>9027</v>
      </c>
      <c r="C35" s="19">
        <v>2.4</v>
      </c>
      <c r="D35" s="20">
        <v>8909</v>
      </c>
      <c r="E35" s="19">
        <v>2.5</v>
      </c>
      <c r="F35" s="20">
        <f t="shared" si="1"/>
        <v>118</v>
      </c>
      <c r="G35" s="19">
        <f t="shared" si="2"/>
        <v>1.3245033112582782</v>
      </c>
      <c r="H35" s="153"/>
      <c r="I35" s="117"/>
      <c r="J35" s="118"/>
    </row>
    <row r="36" spans="1:10" ht="14.1" customHeight="1">
      <c r="A36" s="21" t="s">
        <v>23</v>
      </c>
      <c r="B36" s="23">
        <f>'108資負'!C4</f>
        <v>385151</v>
      </c>
      <c r="C36" s="22">
        <f t="shared" si="0"/>
        <v>100</v>
      </c>
      <c r="D36" s="23">
        <v>354379</v>
      </c>
      <c r="E36" s="22">
        <v>100</v>
      </c>
      <c r="F36" s="23">
        <f t="shared" si="1"/>
        <v>30772</v>
      </c>
      <c r="G36" s="22">
        <f t="shared" si="2"/>
        <v>8.6833587769026934</v>
      </c>
      <c r="H36" s="153"/>
      <c r="I36" s="117"/>
      <c r="J36" s="118"/>
    </row>
    <row r="37" spans="1:10" ht="14.1" customHeight="1">
      <c r="A37" s="16" t="s">
        <v>24</v>
      </c>
      <c r="B37" s="16"/>
      <c r="C37" s="16"/>
      <c r="D37" s="24"/>
      <c r="E37" s="25"/>
      <c r="F37" s="24"/>
      <c r="G37" s="25"/>
      <c r="H37" s="153"/>
      <c r="I37" s="117"/>
      <c r="J37" s="118"/>
    </row>
    <row r="38" spans="1:10" ht="14.1" customHeight="1">
      <c r="A38" s="3" t="s">
        <v>25</v>
      </c>
      <c r="B38" s="77">
        <v>0</v>
      </c>
      <c r="C38" s="95">
        <v>0</v>
      </c>
      <c r="D38" s="77">
        <v>0</v>
      </c>
      <c r="E38" s="77">
        <v>0</v>
      </c>
      <c r="F38" s="77">
        <f t="shared" si="1"/>
        <v>0</v>
      </c>
      <c r="G38" s="77">
        <f t="shared" si="1"/>
        <v>0</v>
      </c>
      <c r="H38" s="153"/>
      <c r="I38" s="117"/>
      <c r="J38" s="118"/>
    </row>
    <row r="39" spans="1:10" ht="14.1" customHeight="1">
      <c r="A39" s="3" t="s">
        <v>26</v>
      </c>
      <c r="B39" s="20">
        <f>'108資負'!C217-1903</f>
        <v>27767</v>
      </c>
      <c r="C39" s="19">
        <f>B39/$B$36*100</f>
        <v>7.2093802171096524</v>
      </c>
      <c r="D39" s="20">
        <v>25398</v>
      </c>
      <c r="E39" s="19">
        <v>7.2</v>
      </c>
      <c r="F39" s="20">
        <f t="shared" si="1"/>
        <v>2369</v>
      </c>
      <c r="G39" s="19">
        <f t="shared" si="2"/>
        <v>9.3275061028427437</v>
      </c>
      <c r="H39" s="153"/>
      <c r="I39" s="117"/>
      <c r="J39" s="118"/>
    </row>
    <row r="40" spans="1:10" ht="14.1" customHeight="1">
      <c r="A40" s="3" t="s">
        <v>93</v>
      </c>
      <c r="B40" s="20">
        <f>'108資負'!C236</f>
        <v>1903</v>
      </c>
      <c r="C40" s="19">
        <f t="shared" ref="C40:C52" si="3">B40/$B$36*100</f>
        <v>0.49409192758164983</v>
      </c>
      <c r="D40" s="20">
        <v>1694</v>
      </c>
      <c r="E40" s="19">
        <v>0.5</v>
      </c>
      <c r="F40" s="20">
        <f t="shared" si="1"/>
        <v>209</v>
      </c>
      <c r="G40" s="19">
        <f t="shared" si="2"/>
        <v>12.337662337662337</v>
      </c>
      <c r="H40" s="153"/>
      <c r="I40" s="117"/>
      <c r="J40" s="118"/>
    </row>
    <row r="41" spans="1:10" ht="14.1" customHeight="1">
      <c r="A41" s="3" t="s">
        <v>27</v>
      </c>
      <c r="B41" s="20">
        <f>'108資負'!C238</f>
        <v>4</v>
      </c>
      <c r="C41" s="19">
        <v>0</v>
      </c>
      <c r="D41" s="77">
        <v>0</v>
      </c>
      <c r="E41" s="77">
        <v>0</v>
      </c>
      <c r="F41" s="20">
        <f t="shared" si="1"/>
        <v>4</v>
      </c>
      <c r="G41" s="77" t="s">
        <v>1095</v>
      </c>
      <c r="H41" s="153"/>
      <c r="I41" s="117"/>
      <c r="J41" s="118"/>
    </row>
    <row r="42" spans="1:10" ht="14.1" customHeight="1">
      <c r="A42" s="3" t="s">
        <v>28</v>
      </c>
      <c r="B42" s="77">
        <v>0</v>
      </c>
      <c r="C42" s="77">
        <v>0</v>
      </c>
      <c r="D42" s="20">
        <v>74</v>
      </c>
      <c r="E42" s="19">
        <v>0</v>
      </c>
      <c r="F42" s="20">
        <f t="shared" si="1"/>
        <v>-74</v>
      </c>
      <c r="G42" s="19">
        <f t="shared" si="2"/>
        <v>-100</v>
      </c>
      <c r="H42" s="153"/>
      <c r="I42" s="117"/>
      <c r="J42" s="118"/>
    </row>
    <row r="43" spans="1:10" ht="14.1" customHeight="1">
      <c r="A43" s="3" t="s">
        <v>1157</v>
      </c>
      <c r="B43" s="77">
        <v>0</v>
      </c>
      <c r="C43" s="77">
        <v>0</v>
      </c>
      <c r="D43" s="77">
        <v>0</v>
      </c>
      <c r="E43" s="77">
        <v>0</v>
      </c>
      <c r="F43" s="77">
        <f t="shared" si="1"/>
        <v>0</v>
      </c>
      <c r="G43" s="77">
        <f t="shared" si="1"/>
        <v>0</v>
      </c>
      <c r="H43" s="153"/>
      <c r="I43" s="117"/>
      <c r="J43" s="118"/>
    </row>
    <row r="44" spans="1:10" ht="14.1" hidden="1" customHeight="1">
      <c r="A44" s="3" t="s">
        <v>29</v>
      </c>
      <c r="B44" s="77">
        <v>0</v>
      </c>
      <c r="C44" s="77">
        <v>0</v>
      </c>
      <c r="D44" s="77">
        <v>0</v>
      </c>
      <c r="E44" s="77">
        <v>0</v>
      </c>
      <c r="F44" s="77">
        <f t="shared" si="1"/>
        <v>0</v>
      </c>
      <c r="G44" s="77">
        <f t="shared" si="1"/>
        <v>0</v>
      </c>
      <c r="H44" s="153"/>
      <c r="I44" s="117"/>
      <c r="J44" s="118"/>
    </row>
    <row r="45" spans="1:10" ht="14.1" customHeight="1">
      <c r="A45" s="3" t="s">
        <v>30</v>
      </c>
      <c r="B45" s="77">
        <v>0</v>
      </c>
      <c r="C45" s="77">
        <v>0</v>
      </c>
      <c r="D45" s="77">
        <v>0</v>
      </c>
      <c r="E45" s="77">
        <v>0</v>
      </c>
      <c r="F45" s="77">
        <f t="shared" ref="F45" si="4">B45-D45</f>
        <v>0</v>
      </c>
      <c r="G45" s="77">
        <f t="shared" si="1"/>
        <v>0</v>
      </c>
      <c r="H45" s="153"/>
      <c r="I45" s="117"/>
      <c r="J45" s="118"/>
    </row>
    <row r="46" spans="1:10" ht="14.1" customHeight="1">
      <c r="A46" s="3" t="s">
        <v>31</v>
      </c>
      <c r="B46" s="77">
        <v>0</v>
      </c>
      <c r="C46" s="77">
        <v>0</v>
      </c>
      <c r="D46" s="77">
        <v>0</v>
      </c>
      <c r="E46" s="77">
        <v>0</v>
      </c>
      <c r="F46" s="77">
        <f t="shared" si="1"/>
        <v>0</v>
      </c>
      <c r="G46" s="77">
        <f t="shared" si="1"/>
        <v>0</v>
      </c>
      <c r="H46" s="153"/>
      <c r="I46" s="117"/>
      <c r="J46" s="118"/>
    </row>
    <row r="47" spans="1:10" ht="14.1" customHeight="1">
      <c r="A47" s="3" t="s">
        <v>32</v>
      </c>
      <c r="B47" s="20">
        <f>'108資負'!C253</f>
        <v>205902</v>
      </c>
      <c r="C47" s="19">
        <f t="shared" si="3"/>
        <v>53.460071504422949</v>
      </c>
      <c r="D47" s="20">
        <v>197628</v>
      </c>
      <c r="E47" s="19">
        <v>55.8</v>
      </c>
      <c r="F47" s="20">
        <f t="shared" si="1"/>
        <v>8274</v>
      </c>
      <c r="G47" s="19">
        <f t="shared" si="2"/>
        <v>4.1866537130366144</v>
      </c>
      <c r="H47" s="153"/>
      <c r="I47" s="117"/>
      <c r="J47" s="118"/>
    </row>
    <row r="48" spans="1:10" ht="14.1" customHeight="1">
      <c r="A48" s="7" t="s">
        <v>33</v>
      </c>
      <c r="B48" s="77">
        <v>0</v>
      </c>
      <c r="C48" s="77">
        <v>0</v>
      </c>
      <c r="D48" s="77">
        <v>0</v>
      </c>
      <c r="E48" s="77">
        <v>0</v>
      </c>
      <c r="F48" s="77">
        <f t="shared" si="1"/>
        <v>0</v>
      </c>
      <c r="G48" s="77">
        <v>0</v>
      </c>
      <c r="H48" s="153"/>
      <c r="I48" s="117"/>
      <c r="J48" s="118"/>
    </row>
    <row r="49" spans="1:10" ht="14.1" customHeight="1">
      <c r="A49" s="3" t="s">
        <v>34</v>
      </c>
      <c r="B49" s="20">
        <f>'108資負'!C263</f>
        <v>4172</v>
      </c>
      <c r="C49" s="19">
        <f t="shared" si="3"/>
        <v>1.0832115196377525</v>
      </c>
      <c r="D49" s="20">
        <v>4298</v>
      </c>
      <c r="E49" s="19">
        <v>1.2</v>
      </c>
      <c r="F49" s="20">
        <f t="shared" si="1"/>
        <v>-126</v>
      </c>
      <c r="G49" s="19">
        <f t="shared" si="2"/>
        <v>-2.9315960912052117</v>
      </c>
      <c r="H49" s="153"/>
      <c r="I49" s="117"/>
      <c r="J49" s="118"/>
    </row>
    <row r="50" spans="1:10" ht="14.1" customHeight="1">
      <c r="A50" s="3" t="s">
        <v>35</v>
      </c>
      <c r="B50" s="20">
        <f>'108資負'!C267</f>
        <v>2860</v>
      </c>
      <c r="C50" s="19">
        <f t="shared" si="3"/>
        <v>0.74256590272386669</v>
      </c>
      <c r="D50" s="20">
        <v>2536</v>
      </c>
      <c r="E50" s="19">
        <v>0.7</v>
      </c>
      <c r="F50" s="20">
        <f t="shared" si="1"/>
        <v>324</v>
      </c>
      <c r="G50" s="19">
        <f t="shared" si="2"/>
        <v>12.77602523659306</v>
      </c>
      <c r="H50" s="153"/>
      <c r="I50" s="117"/>
      <c r="J50" s="118"/>
    </row>
    <row r="51" spans="1:10" ht="14.1" customHeight="1">
      <c r="A51" s="3" t="s">
        <v>36</v>
      </c>
      <c r="B51" s="20">
        <f>B52-SUM(B39:B50)</f>
        <v>7225</v>
      </c>
      <c r="C51" s="19">
        <f t="shared" si="3"/>
        <v>1.8758876388741039</v>
      </c>
      <c r="D51" s="26">
        <v>5161</v>
      </c>
      <c r="E51" s="19">
        <v>1.5</v>
      </c>
      <c r="F51" s="26">
        <f t="shared" si="1"/>
        <v>2064</v>
      </c>
      <c r="G51" s="19">
        <f t="shared" si="2"/>
        <v>39.992249564037976</v>
      </c>
      <c r="H51" s="153"/>
      <c r="I51" s="117"/>
      <c r="J51" s="118"/>
    </row>
    <row r="52" spans="1:10" ht="14.1" customHeight="1">
      <c r="A52" s="21" t="s">
        <v>37</v>
      </c>
      <c r="B52" s="23">
        <v>249833</v>
      </c>
      <c r="C52" s="27">
        <f t="shared" si="3"/>
        <v>64.866247264060078</v>
      </c>
      <c r="D52" s="26">
        <v>236789</v>
      </c>
      <c r="E52" s="27">
        <v>66.918011225270121</v>
      </c>
      <c r="F52" s="26">
        <f t="shared" si="1"/>
        <v>13044</v>
      </c>
      <c r="G52" s="27">
        <f t="shared" si="2"/>
        <v>5.5087018400347993</v>
      </c>
      <c r="H52" s="153"/>
      <c r="I52" s="117"/>
      <c r="J52" s="118"/>
    </row>
    <row r="53" spans="1:10" ht="14.1" customHeight="1">
      <c r="A53" s="55" t="s">
        <v>185</v>
      </c>
      <c r="B53" s="14"/>
      <c r="C53" s="19"/>
      <c r="D53" s="28"/>
      <c r="E53" s="25"/>
      <c r="F53" s="28"/>
      <c r="G53" s="25"/>
      <c r="H53" s="153"/>
      <c r="I53" s="117"/>
      <c r="J53" s="118"/>
    </row>
    <row r="54" spans="1:10" ht="14.1" customHeight="1">
      <c r="A54" s="1" t="s">
        <v>38</v>
      </c>
      <c r="B54" s="20">
        <f>'108資負'!C292</f>
        <v>39156</v>
      </c>
      <c r="C54" s="19">
        <f>B54/$B$36*100</f>
        <v>10.166402268201303</v>
      </c>
      <c r="D54" s="20">
        <v>39156</v>
      </c>
      <c r="E54" s="19">
        <v>11</v>
      </c>
      <c r="F54" s="20">
        <f t="shared" ref="F54" si="5">B54-D54</f>
        <v>0</v>
      </c>
      <c r="G54" s="19">
        <v>0</v>
      </c>
      <c r="H54" s="153"/>
      <c r="I54" s="117"/>
      <c r="J54" s="118"/>
    </row>
    <row r="55" spans="1:10" ht="14.1" customHeight="1">
      <c r="A55" s="2" t="s">
        <v>39</v>
      </c>
      <c r="B55" s="20">
        <f>'108資負'!C300</f>
        <v>8212</v>
      </c>
      <c r="C55" s="19">
        <f t="shared" ref="C55:C58" si="6">B55/$B$36*100</f>
        <v>2.1321507668420958</v>
      </c>
      <c r="D55" s="20">
        <v>8196</v>
      </c>
      <c r="E55" s="19">
        <v>2.2999999999999998</v>
      </c>
      <c r="F55" s="20">
        <f t="shared" si="1"/>
        <v>16</v>
      </c>
      <c r="G55" s="19">
        <f t="shared" si="2"/>
        <v>0.19521717911176184</v>
      </c>
      <c r="H55" s="153"/>
      <c r="I55" s="117"/>
      <c r="J55" s="118"/>
    </row>
    <row r="56" spans="1:10" ht="14.1" customHeight="1">
      <c r="A56" s="2" t="s">
        <v>40</v>
      </c>
      <c r="B56" s="20">
        <f>'108資負'!C318</f>
        <v>79427</v>
      </c>
      <c r="C56" s="19">
        <f t="shared" si="6"/>
        <v>20.622301383093902</v>
      </c>
      <c r="D56" s="20">
        <v>70493</v>
      </c>
      <c r="E56" s="19">
        <v>19.899999999999999</v>
      </c>
      <c r="F56" s="20">
        <f t="shared" si="1"/>
        <v>8934</v>
      </c>
      <c r="G56" s="19">
        <f t="shared" si="2"/>
        <v>12.673598797043677</v>
      </c>
      <c r="H56" s="153"/>
      <c r="I56" s="117"/>
      <c r="J56" s="118"/>
    </row>
    <row r="57" spans="1:10" ht="14.1" customHeight="1">
      <c r="A57" s="2" t="s">
        <v>41</v>
      </c>
      <c r="B57" s="20">
        <f>'108資負'!C326+1</f>
        <v>8523</v>
      </c>
      <c r="C57" s="19">
        <f t="shared" si="6"/>
        <v>2.2128983178026278</v>
      </c>
      <c r="D57" s="20">
        <v>-255</v>
      </c>
      <c r="E57" s="19">
        <v>-0.1</v>
      </c>
      <c r="F57" s="20">
        <f t="shared" si="1"/>
        <v>8778</v>
      </c>
      <c r="G57" s="77">
        <v>0</v>
      </c>
      <c r="H57" s="153"/>
      <c r="I57" s="117"/>
      <c r="J57" s="118"/>
    </row>
    <row r="58" spans="1:10" ht="14.1" customHeight="1">
      <c r="A58" s="21" t="s">
        <v>158</v>
      </c>
      <c r="B58" s="23">
        <f>'108資負'!C290</f>
        <v>135318</v>
      </c>
      <c r="C58" s="22">
        <f t="shared" si="6"/>
        <v>35.133752735939936</v>
      </c>
      <c r="D58" s="23">
        <v>117590</v>
      </c>
      <c r="E58" s="22">
        <v>33.081988774729879</v>
      </c>
      <c r="F58" s="23">
        <f t="shared" si="1"/>
        <v>17728</v>
      </c>
      <c r="G58" s="22">
        <f t="shared" si="2"/>
        <v>15.076111914278426</v>
      </c>
      <c r="H58" s="153"/>
      <c r="I58" s="117"/>
      <c r="J58" s="118"/>
    </row>
    <row r="59" spans="1:10" ht="14.1" customHeight="1">
      <c r="A59" s="21" t="s">
        <v>159</v>
      </c>
      <c r="B59" s="26">
        <f>B52+B58</f>
        <v>385151</v>
      </c>
      <c r="C59" s="22">
        <v>100</v>
      </c>
      <c r="D59" s="23">
        <v>354379</v>
      </c>
      <c r="E59" s="27">
        <v>100</v>
      </c>
      <c r="F59" s="23">
        <f t="shared" si="1"/>
        <v>30772</v>
      </c>
      <c r="G59" s="27">
        <f t="shared" si="2"/>
        <v>8.6833587769026934</v>
      </c>
      <c r="H59" s="153"/>
      <c r="I59" s="117"/>
      <c r="J59" s="118"/>
    </row>
    <row r="60" spans="1:10" ht="15" customHeight="1">
      <c r="A60" s="87" t="s">
        <v>1158</v>
      </c>
      <c r="B60" s="4"/>
      <c r="C60" s="4"/>
    </row>
    <row r="61" spans="1:10" ht="15" customHeight="1">
      <c r="A61" s="4"/>
      <c r="B61" s="4"/>
      <c r="C61" s="4"/>
    </row>
    <row r="62" spans="1:10" ht="14.1" customHeight="1">
      <c r="A62" s="4"/>
      <c r="B62" s="4"/>
      <c r="C62" s="4"/>
    </row>
    <row r="63" spans="1:10" ht="14.1" customHeight="1">
      <c r="A63" s="4"/>
      <c r="B63" s="100"/>
      <c r="C63" s="4"/>
    </row>
    <row r="64" spans="1:10" ht="14.1" customHeight="1">
      <c r="A64" s="4"/>
      <c r="B64" s="155"/>
      <c r="C64" s="4"/>
      <c r="D64" s="155"/>
    </row>
    <row r="65" spans="1:3" ht="14.1" customHeight="1">
      <c r="A65" s="4"/>
      <c r="B65" s="4"/>
      <c r="C65" s="4"/>
    </row>
    <row r="66" spans="1:3" ht="14.1" customHeight="1">
      <c r="A66" s="4"/>
      <c r="B66" s="4"/>
      <c r="C66" s="4"/>
    </row>
    <row r="67" spans="1:3" ht="14.1" customHeight="1">
      <c r="A67" s="4"/>
      <c r="B67" s="94"/>
      <c r="C67" s="4"/>
    </row>
    <row r="68" spans="1:3" ht="14.1" customHeight="1">
      <c r="A68" s="4"/>
      <c r="B68" s="4"/>
      <c r="C68" s="4"/>
    </row>
    <row r="69" spans="1:3" ht="14.1" customHeight="1">
      <c r="A69" s="4"/>
      <c r="B69" s="4"/>
      <c r="C69" s="4"/>
    </row>
    <row r="70" spans="1:3" ht="14.1" customHeight="1">
      <c r="A70" s="4"/>
      <c r="B70" s="4"/>
      <c r="C70" s="4"/>
    </row>
    <row r="71" spans="1:3" ht="14.1" customHeight="1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</sheetData>
  <mergeCells count="8">
    <mergeCell ref="A4:G4"/>
    <mergeCell ref="A5:G5"/>
    <mergeCell ref="A9:G9"/>
    <mergeCell ref="F10:G10"/>
    <mergeCell ref="A11:A12"/>
    <mergeCell ref="D11:E11"/>
    <mergeCell ref="B11:C11"/>
    <mergeCell ref="F11:G11"/>
  </mergeCells>
  <phoneticPr fontId="2" type="noConversion"/>
  <printOptions horizontalCentered="1"/>
  <pageMargins left="0.23622047244094491" right="0.23622047244094491" top="0.43307086614173229" bottom="0.15748031496062992" header="0.51181102362204722" footer="0.51181102362204722"/>
  <pageSetup paperSize="9" scale="83" orientation="portrait" r:id="rId1"/>
  <headerFooter alignWithMargins="0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zoomScaleNormal="100" workbookViewId="0">
      <selection sqref="A1:H1"/>
    </sheetView>
  </sheetViews>
  <sheetFormatPr defaultRowHeight="16.5"/>
  <cols>
    <col min="1" max="1" width="18.5" style="91" customWidth="1"/>
    <col min="2" max="7" width="8.75" style="91"/>
    <col min="8" max="8" width="9.875" style="91" customWidth="1"/>
    <col min="15" max="15" width="8.75" style="166"/>
    <col min="16" max="17" width="8.875" style="172"/>
    <col min="18" max="18" width="9.5" style="8" bestFit="1" customWidth="1"/>
    <col min="19" max="19" width="10.625" style="8" bestFit="1" customWidth="1"/>
    <col min="20" max="21" width="8.625" style="162"/>
    <col min="22" max="22" width="12.25" style="8" bestFit="1" customWidth="1"/>
    <col min="23" max="25" width="8.625" style="8"/>
  </cols>
  <sheetData>
    <row r="1" spans="1:22" ht="27.75">
      <c r="A1" s="186" t="s">
        <v>160</v>
      </c>
      <c r="B1" s="186"/>
      <c r="C1" s="186"/>
      <c r="D1" s="186"/>
      <c r="E1" s="186"/>
      <c r="F1" s="186"/>
      <c r="G1" s="186"/>
      <c r="H1" s="186"/>
      <c r="I1" s="5"/>
      <c r="J1" s="5"/>
      <c r="K1" s="6"/>
      <c r="M1" s="56"/>
      <c r="N1" s="56"/>
      <c r="P1" s="167" t="s">
        <v>139</v>
      </c>
      <c r="Q1" s="175">
        <v>0.159</v>
      </c>
      <c r="R1" s="173"/>
      <c r="S1" s="160"/>
      <c r="T1" s="162" t="s">
        <v>1108</v>
      </c>
      <c r="V1" s="161">
        <v>15.858715153277544</v>
      </c>
    </row>
    <row r="2" spans="1:22" ht="27.75">
      <c r="A2" s="186" t="s">
        <v>880</v>
      </c>
      <c r="B2" s="186"/>
      <c r="C2" s="186"/>
      <c r="D2" s="186"/>
      <c r="E2" s="186"/>
      <c r="F2" s="186"/>
      <c r="G2" s="186"/>
      <c r="H2" s="186"/>
      <c r="I2" s="5"/>
      <c r="J2" s="5"/>
      <c r="K2" s="6"/>
      <c r="M2" s="56"/>
      <c r="N2" s="56"/>
      <c r="P2" s="168" t="s">
        <v>140</v>
      </c>
      <c r="Q2" s="175">
        <v>4.4999999999999998E-2</v>
      </c>
      <c r="R2" s="173"/>
      <c r="S2" s="160"/>
      <c r="T2" s="162" t="s">
        <v>1109</v>
      </c>
      <c r="V2" s="161">
        <v>4.5044670791455816</v>
      </c>
    </row>
    <row r="3" spans="1:22" ht="63">
      <c r="M3" s="56"/>
      <c r="N3" s="56"/>
      <c r="P3" s="168" t="s">
        <v>141</v>
      </c>
      <c r="Q3" s="175">
        <v>0.18099999999999999</v>
      </c>
      <c r="R3" s="173"/>
      <c r="S3" s="160"/>
      <c r="T3" s="162" t="s">
        <v>1110</v>
      </c>
      <c r="V3" s="161">
        <v>7.7631889830222428E-2</v>
      </c>
    </row>
    <row r="4" spans="1:22" ht="78.75">
      <c r="M4" s="56"/>
      <c r="N4" s="56"/>
      <c r="P4" s="168" t="s">
        <v>142</v>
      </c>
      <c r="Q4" s="175">
        <v>0.17399999999999999</v>
      </c>
      <c r="R4" s="173"/>
      <c r="S4" s="160"/>
      <c r="T4" s="162" t="s">
        <v>1111</v>
      </c>
      <c r="V4" s="161">
        <v>0</v>
      </c>
    </row>
    <row r="5" spans="1:22" ht="63">
      <c r="M5" s="56"/>
      <c r="N5" s="56"/>
      <c r="P5" s="168" t="s">
        <v>143</v>
      </c>
      <c r="Q5" s="175">
        <v>7.6999999999999999E-2</v>
      </c>
      <c r="R5" s="173"/>
      <c r="S5" s="160"/>
      <c r="T5" s="162" t="s">
        <v>1112</v>
      </c>
      <c r="V5" s="161">
        <v>18.124839348722968</v>
      </c>
    </row>
    <row r="6" spans="1:22">
      <c r="M6" s="56"/>
      <c r="N6" s="56"/>
      <c r="P6" s="167" t="s">
        <v>144</v>
      </c>
      <c r="Q6" s="175">
        <v>4.1000000000000002E-2</v>
      </c>
      <c r="R6" s="173"/>
      <c r="S6" s="160"/>
      <c r="T6" s="162" t="s">
        <v>1113</v>
      </c>
      <c r="V6" s="161"/>
    </row>
    <row r="7" spans="1:22">
      <c r="M7" s="56"/>
      <c r="N7" s="56"/>
      <c r="P7" s="167" t="s">
        <v>145</v>
      </c>
      <c r="Q7" s="175">
        <v>6.5000000000000002E-2</v>
      </c>
      <c r="R7" s="173"/>
      <c r="S7" s="160"/>
      <c r="T7" s="162" t="s">
        <v>1114</v>
      </c>
      <c r="V7" s="161">
        <v>17.410833673026943</v>
      </c>
    </row>
    <row r="8" spans="1:22" ht="31.5">
      <c r="M8" s="56"/>
      <c r="N8" s="56"/>
      <c r="P8" s="168" t="s">
        <v>146</v>
      </c>
      <c r="Q8" s="175">
        <v>0.17299999999999999</v>
      </c>
      <c r="R8" s="173"/>
      <c r="S8" s="160"/>
      <c r="T8" s="162" t="s">
        <v>1115</v>
      </c>
      <c r="V8" s="161">
        <v>7.6756908329460387</v>
      </c>
    </row>
    <row r="9" spans="1:22">
      <c r="M9" s="56"/>
      <c r="N9" s="56"/>
      <c r="P9" s="167" t="s">
        <v>138</v>
      </c>
      <c r="Q9" s="175">
        <v>0.04</v>
      </c>
      <c r="R9" s="173"/>
      <c r="S9" s="160"/>
      <c r="T9" s="162" t="s">
        <v>1116</v>
      </c>
      <c r="V9" s="161">
        <v>0</v>
      </c>
    </row>
    <row r="10" spans="1:22">
      <c r="M10" s="56"/>
      <c r="N10" s="56"/>
      <c r="P10" s="167" t="s">
        <v>182</v>
      </c>
      <c r="Q10" s="175">
        <v>4.4999999999999998E-2</v>
      </c>
      <c r="R10" s="174"/>
      <c r="S10" s="160"/>
      <c r="T10" s="162" t="s">
        <v>1117</v>
      </c>
      <c r="V10" s="161">
        <v>0</v>
      </c>
    </row>
    <row r="11" spans="1:22">
      <c r="M11" s="56"/>
      <c r="N11" s="56"/>
      <c r="P11" s="167"/>
      <c r="Q11" s="175">
        <f>SUM(Q1:Q10)</f>
        <v>1</v>
      </c>
      <c r="S11" s="162"/>
      <c r="T11" s="162" t="s">
        <v>1118</v>
      </c>
      <c r="V11" s="161">
        <v>0</v>
      </c>
    </row>
    <row r="12" spans="1:22">
      <c r="M12" s="56"/>
      <c r="N12" s="56"/>
      <c r="P12" s="167"/>
      <c r="Q12" s="175"/>
      <c r="R12" s="163"/>
      <c r="S12" s="160"/>
      <c r="T12" s="162" t="s">
        <v>1119</v>
      </c>
      <c r="V12" s="161">
        <v>0</v>
      </c>
    </row>
    <row r="13" spans="1:22">
      <c r="M13" s="56"/>
      <c r="N13" s="56"/>
      <c r="P13" s="167"/>
      <c r="Q13" s="175"/>
      <c r="R13" s="163"/>
      <c r="S13" s="160"/>
      <c r="T13" s="162" t="s">
        <v>1120</v>
      </c>
      <c r="V13" s="161">
        <v>0</v>
      </c>
    </row>
    <row r="14" spans="1:22">
      <c r="M14" s="56"/>
      <c r="N14" s="56"/>
      <c r="P14" s="167"/>
      <c r="Q14" s="175"/>
      <c r="R14" s="163"/>
      <c r="S14" s="160"/>
      <c r="T14" s="162" t="s">
        <v>1121</v>
      </c>
      <c r="V14" s="161">
        <v>1.1161855999335326</v>
      </c>
    </row>
    <row r="15" spans="1:22">
      <c r="M15" s="56"/>
      <c r="N15" s="56"/>
      <c r="P15" s="167"/>
      <c r="Q15" s="175"/>
      <c r="R15" s="164"/>
      <c r="S15" s="160"/>
      <c r="T15" s="162" t="s">
        <v>1122</v>
      </c>
      <c r="V15" s="161">
        <v>4.060745006503943</v>
      </c>
    </row>
    <row r="16" spans="1:22">
      <c r="M16" s="56"/>
      <c r="N16" s="56"/>
      <c r="P16" s="167"/>
      <c r="Q16" s="175"/>
      <c r="R16" s="163"/>
      <c r="S16" s="160"/>
      <c r="T16" s="162" t="s">
        <v>1123</v>
      </c>
      <c r="V16" s="161">
        <v>6.5379552435278629</v>
      </c>
    </row>
    <row r="17" spans="13:22">
      <c r="M17" s="56"/>
      <c r="N17" s="56"/>
      <c r="P17" s="167"/>
      <c r="Q17" s="175"/>
      <c r="R17" s="165"/>
      <c r="S17" s="160"/>
      <c r="T17" s="162" t="s">
        <v>129</v>
      </c>
      <c r="V17" s="161">
        <v>0.12125114565456145</v>
      </c>
    </row>
    <row r="18" spans="13:22">
      <c r="M18" s="56"/>
      <c r="N18" s="56"/>
      <c r="P18" s="167"/>
      <c r="Q18" s="175"/>
      <c r="T18" s="162" t="s">
        <v>1124</v>
      </c>
      <c r="V18" s="161">
        <v>17.343327681870228</v>
      </c>
    </row>
    <row r="19" spans="13:22">
      <c r="M19" s="56"/>
      <c r="N19" s="56"/>
      <c r="P19" s="167"/>
      <c r="Q19" s="175"/>
      <c r="T19" s="162" t="s">
        <v>1125</v>
      </c>
      <c r="V19" s="161">
        <v>4.0402335707294021</v>
      </c>
    </row>
    <row r="20" spans="13:22">
      <c r="M20" s="56"/>
      <c r="N20" s="56"/>
      <c r="P20" s="167"/>
      <c r="Q20" s="175"/>
      <c r="T20" s="162" t="s">
        <v>1126</v>
      </c>
      <c r="V20" s="161">
        <v>0.22744326251262492</v>
      </c>
    </row>
    <row r="21" spans="13:22">
      <c r="M21" s="56"/>
      <c r="N21" s="56"/>
      <c r="P21" s="167"/>
      <c r="Q21" s="175"/>
      <c r="T21" s="162" t="s">
        <v>1127</v>
      </c>
      <c r="V21" s="161">
        <v>0.55277021220248679</v>
      </c>
    </row>
    <row r="22" spans="13:22">
      <c r="P22" s="167"/>
      <c r="Q22" s="175"/>
      <c r="T22" s="162" t="s">
        <v>1128</v>
      </c>
      <c r="V22" s="161">
        <v>2.3437560852756452</v>
      </c>
    </row>
    <row r="23" spans="13:22">
      <c r="P23" s="167"/>
      <c r="Q23" s="175"/>
      <c r="T23" s="162" t="s">
        <v>1129</v>
      </c>
      <c r="V23" s="161">
        <v>100</v>
      </c>
    </row>
    <row r="24" spans="13:22">
      <c r="P24" s="167"/>
      <c r="Q24" s="175"/>
      <c r="T24" s="162" t="s">
        <v>1130</v>
      </c>
      <c r="V24" s="161"/>
    </row>
    <row r="25" spans="13:22">
      <c r="P25" s="167"/>
      <c r="Q25" s="175"/>
      <c r="T25" s="162" t="s">
        <v>1131</v>
      </c>
      <c r="V25" s="161">
        <v>0</v>
      </c>
    </row>
    <row r="26" spans="13:22">
      <c r="P26" s="167"/>
      <c r="Q26" s="175"/>
      <c r="T26" s="162" t="s">
        <v>1132</v>
      </c>
      <c r="V26" s="161">
        <v>7.2093802171096524</v>
      </c>
    </row>
    <row r="27" spans="13:22">
      <c r="P27" s="169" t="s">
        <v>129</v>
      </c>
      <c r="Q27" s="175"/>
      <c r="T27" s="162" t="s">
        <v>1133</v>
      </c>
      <c r="V27" s="161">
        <v>0.49409192758164983</v>
      </c>
    </row>
    <row r="28" spans="13:22">
      <c r="P28" s="170" t="s">
        <v>147</v>
      </c>
      <c r="Q28" s="175">
        <v>7.1999999999999995E-2</v>
      </c>
      <c r="T28" s="162" t="s">
        <v>1134</v>
      </c>
      <c r="V28" s="161">
        <v>0</v>
      </c>
    </row>
    <row r="29" spans="13:22">
      <c r="P29" s="170" t="s">
        <v>148</v>
      </c>
      <c r="Q29" s="175">
        <v>0.53500000000000003</v>
      </c>
      <c r="T29" s="162" t="s">
        <v>1135</v>
      </c>
      <c r="V29" s="161">
        <v>0</v>
      </c>
    </row>
    <row r="30" spans="13:22">
      <c r="P30" s="170" t="s">
        <v>149</v>
      </c>
      <c r="Q30" s="175">
        <v>1.0999999999999999E-2</v>
      </c>
      <c r="T30" s="162" t="s">
        <v>1136</v>
      </c>
      <c r="V30" s="161">
        <v>0</v>
      </c>
    </row>
    <row r="31" spans="13:22">
      <c r="P31" s="170" t="s">
        <v>150</v>
      </c>
      <c r="Q31" s="175">
        <v>1.9E-2</v>
      </c>
      <c r="T31" s="162" t="s">
        <v>1137</v>
      </c>
      <c r="V31" s="161">
        <v>0</v>
      </c>
    </row>
    <row r="32" spans="13:22" ht="31.5">
      <c r="P32" s="170" t="s">
        <v>183</v>
      </c>
      <c r="Q32" s="175">
        <v>1.2E-2</v>
      </c>
      <c r="T32" s="162" t="s">
        <v>1138</v>
      </c>
      <c r="V32" s="161">
        <v>0</v>
      </c>
    </row>
    <row r="33" spans="16:22">
      <c r="P33" s="171" t="s">
        <v>151</v>
      </c>
      <c r="Q33" s="175">
        <v>0.35099999999999998</v>
      </c>
      <c r="T33" s="162" t="s">
        <v>1139</v>
      </c>
      <c r="V33" s="161">
        <v>0</v>
      </c>
    </row>
    <row r="34" spans="16:22">
      <c r="T34" s="162" t="s">
        <v>1140</v>
      </c>
      <c r="V34" s="161">
        <v>53.460071504422949</v>
      </c>
    </row>
    <row r="35" spans="16:22">
      <c r="T35" s="162" t="s">
        <v>1141</v>
      </c>
      <c r="V35" s="161">
        <v>0</v>
      </c>
    </row>
    <row r="36" spans="16:22">
      <c r="T36" s="162" t="s">
        <v>1142</v>
      </c>
      <c r="V36" s="161">
        <v>1.0832115196377525</v>
      </c>
    </row>
    <row r="37" spans="16:22">
      <c r="T37" s="162" t="s">
        <v>1143</v>
      </c>
      <c r="V37" s="161">
        <v>0.74256590272386669</v>
      </c>
    </row>
    <row r="38" spans="16:22">
      <c r="T38" s="162" t="s">
        <v>1144</v>
      </c>
      <c r="V38" s="161">
        <v>1.8758876388741039</v>
      </c>
    </row>
    <row r="39" spans="16:22">
      <c r="T39" s="162" t="s">
        <v>1145</v>
      </c>
      <c r="V39" s="161">
        <v>64.866247264060078</v>
      </c>
    </row>
    <row r="40" spans="16:22">
      <c r="T40" s="162" t="s">
        <v>1146</v>
      </c>
      <c r="V40" s="161"/>
    </row>
    <row r="41" spans="16:22">
      <c r="T41" s="162" t="s">
        <v>1147</v>
      </c>
      <c r="V41" s="161">
        <v>10.166402268201303</v>
      </c>
    </row>
    <row r="42" spans="16:22">
      <c r="T42" s="162" t="s">
        <v>1148</v>
      </c>
      <c r="V42" s="161">
        <v>2.1321507668420958</v>
      </c>
    </row>
    <row r="43" spans="16:22">
      <c r="T43" s="162" t="s">
        <v>1149</v>
      </c>
      <c r="V43" s="161">
        <v>20.622301383093902</v>
      </c>
    </row>
    <row r="44" spans="16:22">
      <c r="T44" s="162" t="s">
        <v>1150</v>
      </c>
      <c r="V44" s="161">
        <v>2.2128983178026278</v>
      </c>
    </row>
    <row r="45" spans="16:22">
      <c r="T45" s="162" t="s">
        <v>1151</v>
      </c>
      <c r="V45" s="161">
        <v>35.133752735939936</v>
      </c>
    </row>
    <row r="46" spans="16:22">
      <c r="T46" s="162" t="s">
        <v>1152</v>
      </c>
      <c r="V46" s="161">
        <v>100</v>
      </c>
    </row>
  </sheetData>
  <mergeCells count="2">
    <mergeCell ref="A1:H1"/>
    <mergeCell ref="A2:H2"/>
  </mergeCells>
  <phoneticPr fontId="2" type="noConversion"/>
  <printOptions horizontalCentered="1"/>
  <pageMargins left="0.70866141732283472" right="0.70866141732283472" top="0.55118110236220474" bottom="0.55118110236220474" header="0.31496062992125984" footer="0.31496062992125984"/>
  <pageSetup paperSize="9" scale="90" fitToWidth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zoomScaleNormal="100" zoomScaleSheetLayoutView="100" workbookViewId="0"/>
  </sheetViews>
  <sheetFormatPr defaultRowHeight="15.75"/>
  <cols>
    <col min="1" max="1" width="49.125" style="30" customWidth="1"/>
    <col min="2" max="2" width="9.75" style="30" customWidth="1"/>
    <col min="3" max="3" width="7.75" style="30" customWidth="1"/>
    <col min="4" max="4" width="9.75" style="30" customWidth="1"/>
    <col min="5" max="5" width="7.75" style="30" customWidth="1"/>
    <col min="6" max="6" width="9.75" style="30" customWidth="1"/>
    <col min="7" max="7" width="7.75" style="30" customWidth="1"/>
    <col min="8" max="10" width="8.875" style="30"/>
    <col min="11" max="11" width="8.625" style="30" bestFit="1" customWidth="1"/>
    <col min="12" max="255" width="8.875" style="30"/>
    <col min="256" max="256" width="19.375" style="30" customWidth="1"/>
    <col min="257" max="257" width="43.625" style="30" customWidth="1"/>
    <col min="258" max="258" width="37.625" style="30" customWidth="1"/>
    <col min="259" max="259" width="15.625" style="30" customWidth="1"/>
    <col min="260" max="263" width="9" style="30" customWidth="1"/>
    <col min="264" max="511" width="8.875" style="30"/>
    <col min="512" max="512" width="19.375" style="30" customWidth="1"/>
    <col min="513" max="513" width="43.625" style="30" customWidth="1"/>
    <col min="514" max="514" width="37.625" style="30" customWidth="1"/>
    <col min="515" max="515" width="15.625" style="30" customWidth="1"/>
    <col min="516" max="519" width="9" style="30" customWidth="1"/>
    <col min="520" max="767" width="8.875" style="30"/>
    <col min="768" max="768" width="19.375" style="30" customWidth="1"/>
    <col min="769" max="769" width="43.625" style="30" customWidth="1"/>
    <col min="770" max="770" width="37.625" style="30" customWidth="1"/>
    <col min="771" max="771" width="15.625" style="30" customWidth="1"/>
    <col min="772" max="775" width="9" style="30" customWidth="1"/>
    <col min="776" max="1023" width="8.875" style="30"/>
    <col min="1024" max="1024" width="19.375" style="30" customWidth="1"/>
    <col min="1025" max="1025" width="43.625" style="30" customWidth="1"/>
    <col min="1026" max="1026" width="37.625" style="30" customWidth="1"/>
    <col min="1027" max="1027" width="15.625" style="30" customWidth="1"/>
    <col min="1028" max="1031" width="9" style="30" customWidth="1"/>
    <col min="1032" max="1279" width="8.875" style="30"/>
    <col min="1280" max="1280" width="19.375" style="30" customWidth="1"/>
    <col min="1281" max="1281" width="43.625" style="30" customWidth="1"/>
    <col min="1282" max="1282" width="37.625" style="30" customWidth="1"/>
    <col min="1283" max="1283" width="15.625" style="30" customWidth="1"/>
    <col min="1284" max="1287" width="9" style="30" customWidth="1"/>
    <col min="1288" max="1535" width="8.875" style="30"/>
    <col min="1536" max="1536" width="19.375" style="30" customWidth="1"/>
    <col min="1537" max="1537" width="43.625" style="30" customWidth="1"/>
    <col min="1538" max="1538" width="37.625" style="30" customWidth="1"/>
    <col min="1539" max="1539" width="15.625" style="30" customWidth="1"/>
    <col min="1540" max="1543" width="9" style="30" customWidth="1"/>
    <col min="1544" max="1791" width="8.875" style="30"/>
    <col min="1792" max="1792" width="19.375" style="30" customWidth="1"/>
    <col min="1793" max="1793" width="43.625" style="30" customWidth="1"/>
    <col min="1794" max="1794" width="37.625" style="30" customWidth="1"/>
    <col min="1795" max="1795" width="15.625" style="30" customWidth="1"/>
    <col min="1796" max="1799" width="9" style="30" customWidth="1"/>
    <col min="1800" max="2047" width="8.875" style="30"/>
    <col min="2048" max="2048" width="19.375" style="30" customWidth="1"/>
    <col min="2049" max="2049" width="43.625" style="30" customWidth="1"/>
    <col min="2050" max="2050" width="37.625" style="30" customWidth="1"/>
    <col min="2051" max="2051" width="15.625" style="30" customWidth="1"/>
    <col min="2052" max="2055" width="9" style="30" customWidth="1"/>
    <col min="2056" max="2303" width="8.875" style="30"/>
    <col min="2304" max="2304" width="19.375" style="30" customWidth="1"/>
    <col min="2305" max="2305" width="43.625" style="30" customWidth="1"/>
    <col min="2306" max="2306" width="37.625" style="30" customWidth="1"/>
    <col min="2307" max="2307" width="15.625" style="30" customWidth="1"/>
    <col min="2308" max="2311" width="9" style="30" customWidth="1"/>
    <col min="2312" max="2559" width="8.875" style="30"/>
    <col min="2560" max="2560" width="19.375" style="30" customWidth="1"/>
    <col min="2561" max="2561" width="43.625" style="30" customWidth="1"/>
    <col min="2562" max="2562" width="37.625" style="30" customWidth="1"/>
    <col min="2563" max="2563" width="15.625" style="30" customWidth="1"/>
    <col min="2564" max="2567" width="9" style="30" customWidth="1"/>
    <col min="2568" max="2815" width="8.875" style="30"/>
    <col min="2816" max="2816" width="19.375" style="30" customWidth="1"/>
    <col min="2817" max="2817" width="43.625" style="30" customWidth="1"/>
    <col min="2818" max="2818" width="37.625" style="30" customWidth="1"/>
    <col min="2819" max="2819" width="15.625" style="30" customWidth="1"/>
    <col min="2820" max="2823" width="9" style="30" customWidth="1"/>
    <col min="2824" max="3071" width="8.875" style="30"/>
    <col min="3072" max="3072" width="19.375" style="30" customWidth="1"/>
    <col min="3073" max="3073" width="43.625" style="30" customWidth="1"/>
    <col min="3074" max="3074" width="37.625" style="30" customWidth="1"/>
    <col min="3075" max="3075" width="15.625" style="30" customWidth="1"/>
    <col min="3076" max="3079" width="9" style="30" customWidth="1"/>
    <col min="3080" max="3327" width="8.875" style="30"/>
    <col min="3328" max="3328" width="19.375" style="30" customWidth="1"/>
    <col min="3329" max="3329" width="43.625" style="30" customWidth="1"/>
    <col min="3330" max="3330" width="37.625" style="30" customWidth="1"/>
    <col min="3331" max="3331" width="15.625" style="30" customWidth="1"/>
    <col min="3332" max="3335" width="9" style="30" customWidth="1"/>
    <col min="3336" max="3583" width="8.875" style="30"/>
    <col min="3584" max="3584" width="19.375" style="30" customWidth="1"/>
    <col min="3585" max="3585" width="43.625" style="30" customWidth="1"/>
    <col min="3586" max="3586" width="37.625" style="30" customWidth="1"/>
    <col min="3587" max="3587" width="15.625" style="30" customWidth="1"/>
    <col min="3588" max="3591" width="9" style="30" customWidth="1"/>
    <col min="3592" max="3839" width="8.875" style="30"/>
    <col min="3840" max="3840" width="19.375" style="30" customWidth="1"/>
    <col min="3841" max="3841" width="43.625" style="30" customWidth="1"/>
    <col min="3842" max="3842" width="37.625" style="30" customWidth="1"/>
    <col min="3843" max="3843" width="15.625" style="30" customWidth="1"/>
    <col min="3844" max="3847" width="9" style="30" customWidth="1"/>
    <col min="3848" max="4095" width="8.875" style="30"/>
    <col min="4096" max="4096" width="19.375" style="30" customWidth="1"/>
    <col min="4097" max="4097" width="43.625" style="30" customWidth="1"/>
    <col min="4098" max="4098" width="37.625" style="30" customWidth="1"/>
    <col min="4099" max="4099" width="15.625" style="30" customWidth="1"/>
    <col min="4100" max="4103" width="9" style="30" customWidth="1"/>
    <col min="4104" max="4351" width="8.875" style="30"/>
    <col min="4352" max="4352" width="19.375" style="30" customWidth="1"/>
    <col min="4353" max="4353" width="43.625" style="30" customWidth="1"/>
    <col min="4354" max="4354" width="37.625" style="30" customWidth="1"/>
    <col min="4355" max="4355" width="15.625" style="30" customWidth="1"/>
    <col min="4356" max="4359" width="9" style="30" customWidth="1"/>
    <col min="4360" max="4607" width="8.875" style="30"/>
    <col min="4608" max="4608" width="19.375" style="30" customWidth="1"/>
    <col min="4609" max="4609" width="43.625" style="30" customWidth="1"/>
    <col min="4610" max="4610" width="37.625" style="30" customWidth="1"/>
    <col min="4611" max="4611" width="15.625" style="30" customWidth="1"/>
    <col min="4612" max="4615" width="9" style="30" customWidth="1"/>
    <col min="4616" max="4863" width="8.875" style="30"/>
    <col min="4864" max="4864" width="19.375" style="30" customWidth="1"/>
    <col min="4865" max="4865" width="43.625" style="30" customWidth="1"/>
    <col min="4866" max="4866" width="37.625" style="30" customWidth="1"/>
    <col min="4867" max="4867" width="15.625" style="30" customWidth="1"/>
    <col min="4868" max="4871" width="9" style="30" customWidth="1"/>
    <col min="4872" max="5119" width="8.875" style="30"/>
    <col min="5120" max="5120" width="19.375" style="30" customWidth="1"/>
    <col min="5121" max="5121" width="43.625" style="30" customWidth="1"/>
    <col min="5122" max="5122" width="37.625" style="30" customWidth="1"/>
    <col min="5123" max="5123" width="15.625" style="30" customWidth="1"/>
    <col min="5124" max="5127" width="9" style="30" customWidth="1"/>
    <col min="5128" max="5375" width="8.875" style="30"/>
    <col min="5376" max="5376" width="19.375" style="30" customWidth="1"/>
    <col min="5377" max="5377" width="43.625" style="30" customWidth="1"/>
    <col min="5378" max="5378" width="37.625" style="30" customWidth="1"/>
    <col min="5379" max="5379" width="15.625" style="30" customWidth="1"/>
    <col min="5380" max="5383" width="9" style="30" customWidth="1"/>
    <col min="5384" max="5631" width="8.875" style="30"/>
    <col min="5632" max="5632" width="19.375" style="30" customWidth="1"/>
    <col min="5633" max="5633" width="43.625" style="30" customWidth="1"/>
    <col min="5634" max="5634" width="37.625" style="30" customWidth="1"/>
    <col min="5635" max="5635" width="15.625" style="30" customWidth="1"/>
    <col min="5636" max="5639" width="9" style="30" customWidth="1"/>
    <col min="5640" max="5887" width="8.875" style="30"/>
    <col min="5888" max="5888" width="19.375" style="30" customWidth="1"/>
    <col min="5889" max="5889" width="43.625" style="30" customWidth="1"/>
    <col min="5890" max="5890" width="37.625" style="30" customWidth="1"/>
    <col min="5891" max="5891" width="15.625" style="30" customWidth="1"/>
    <col min="5892" max="5895" width="9" style="30" customWidth="1"/>
    <col min="5896" max="6143" width="8.875" style="30"/>
    <col min="6144" max="6144" width="19.375" style="30" customWidth="1"/>
    <col min="6145" max="6145" width="43.625" style="30" customWidth="1"/>
    <col min="6146" max="6146" width="37.625" style="30" customWidth="1"/>
    <col min="6147" max="6147" width="15.625" style="30" customWidth="1"/>
    <col min="6148" max="6151" width="9" style="30" customWidth="1"/>
    <col min="6152" max="6399" width="8.875" style="30"/>
    <col min="6400" max="6400" width="19.375" style="30" customWidth="1"/>
    <col min="6401" max="6401" width="43.625" style="30" customWidth="1"/>
    <col min="6402" max="6402" width="37.625" style="30" customWidth="1"/>
    <col min="6403" max="6403" width="15.625" style="30" customWidth="1"/>
    <col min="6404" max="6407" width="9" style="30" customWidth="1"/>
    <col min="6408" max="6655" width="8.875" style="30"/>
    <col min="6656" max="6656" width="19.375" style="30" customWidth="1"/>
    <col min="6657" max="6657" width="43.625" style="30" customWidth="1"/>
    <col min="6658" max="6658" width="37.625" style="30" customWidth="1"/>
    <col min="6659" max="6659" width="15.625" style="30" customWidth="1"/>
    <col min="6660" max="6663" width="9" style="30" customWidth="1"/>
    <col min="6664" max="6911" width="8.875" style="30"/>
    <col min="6912" max="6912" width="19.375" style="30" customWidth="1"/>
    <col min="6913" max="6913" width="43.625" style="30" customWidth="1"/>
    <col min="6914" max="6914" width="37.625" style="30" customWidth="1"/>
    <col min="6915" max="6915" width="15.625" style="30" customWidth="1"/>
    <col min="6916" max="6919" width="9" style="30" customWidth="1"/>
    <col min="6920" max="7167" width="8.875" style="30"/>
    <col min="7168" max="7168" width="19.375" style="30" customWidth="1"/>
    <col min="7169" max="7169" width="43.625" style="30" customWidth="1"/>
    <col min="7170" max="7170" width="37.625" style="30" customWidth="1"/>
    <col min="7171" max="7171" width="15.625" style="30" customWidth="1"/>
    <col min="7172" max="7175" width="9" style="30" customWidth="1"/>
    <col min="7176" max="7423" width="8.875" style="30"/>
    <col min="7424" max="7424" width="19.375" style="30" customWidth="1"/>
    <col min="7425" max="7425" width="43.625" style="30" customWidth="1"/>
    <col min="7426" max="7426" width="37.625" style="30" customWidth="1"/>
    <col min="7427" max="7427" width="15.625" style="30" customWidth="1"/>
    <col min="7428" max="7431" width="9" style="30" customWidth="1"/>
    <col min="7432" max="7679" width="8.875" style="30"/>
    <col min="7680" max="7680" width="19.375" style="30" customWidth="1"/>
    <col min="7681" max="7681" width="43.625" style="30" customWidth="1"/>
    <col min="7682" max="7682" width="37.625" style="30" customWidth="1"/>
    <col min="7683" max="7683" width="15.625" style="30" customWidth="1"/>
    <col min="7684" max="7687" width="9" style="30" customWidth="1"/>
    <col min="7688" max="7935" width="8.875" style="30"/>
    <col min="7936" max="7936" width="19.375" style="30" customWidth="1"/>
    <col min="7937" max="7937" width="43.625" style="30" customWidth="1"/>
    <col min="7938" max="7938" width="37.625" style="30" customWidth="1"/>
    <col min="7939" max="7939" width="15.625" style="30" customWidth="1"/>
    <col min="7940" max="7943" width="9" style="30" customWidth="1"/>
    <col min="7944" max="8191" width="8.875" style="30"/>
    <col min="8192" max="8192" width="19.375" style="30" customWidth="1"/>
    <col min="8193" max="8193" width="43.625" style="30" customWidth="1"/>
    <col min="8194" max="8194" width="37.625" style="30" customWidth="1"/>
    <col min="8195" max="8195" width="15.625" style="30" customWidth="1"/>
    <col min="8196" max="8199" width="9" style="30" customWidth="1"/>
    <col min="8200" max="8447" width="8.875" style="30"/>
    <col min="8448" max="8448" width="19.375" style="30" customWidth="1"/>
    <col min="8449" max="8449" width="43.625" style="30" customWidth="1"/>
    <col min="8450" max="8450" width="37.625" style="30" customWidth="1"/>
    <col min="8451" max="8451" width="15.625" style="30" customWidth="1"/>
    <col min="8452" max="8455" width="9" style="30" customWidth="1"/>
    <col min="8456" max="8703" width="8.875" style="30"/>
    <col min="8704" max="8704" width="19.375" style="30" customWidth="1"/>
    <col min="8705" max="8705" width="43.625" style="30" customWidth="1"/>
    <col min="8706" max="8706" width="37.625" style="30" customWidth="1"/>
    <col min="8707" max="8707" width="15.625" style="30" customWidth="1"/>
    <col min="8708" max="8711" width="9" style="30" customWidth="1"/>
    <col min="8712" max="8959" width="8.875" style="30"/>
    <col min="8960" max="8960" width="19.375" style="30" customWidth="1"/>
    <col min="8961" max="8961" width="43.625" style="30" customWidth="1"/>
    <col min="8962" max="8962" width="37.625" style="30" customWidth="1"/>
    <col min="8963" max="8963" width="15.625" style="30" customWidth="1"/>
    <col min="8964" max="8967" width="9" style="30" customWidth="1"/>
    <col min="8968" max="9215" width="8.875" style="30"/>
    <col min="9216" max="9216" width="19.375" style="30" customWidth="1"/>
    <col min="9217" max="9217" width="43.625" style="30" customWidth="1"/>
    <col min="9218" max="9218" width="37.625" style="30" customWidth="1"/>
    <col min="9219" max="9219" width="15.625" style="30" customWidth="1"/>
    <col min="9220" max="9223" width="9" style="30" customWidth="1"/>
    <col min="9224" max="9471" width="8.875" style="30"/>
    <col min="9472" max="9472" width="19.375" style="30" customWidth="1"/>
    <col min="9473" max="9473" width="43.625" style="30" customWidth="1"/>
    <col min="9474" max="9474" width="37.625" style="30" customWidth="1"/>
    <col min="9475" max="9475" width="15.625" style="30" customWidth="1"/>
    <col min="9476" max="9479" width="9" style="30" customWidth="1"/>
    <col min="9480" max="9727" width="8.875" style="30"/>
    <col min="9728" max="9728" width="19.375" style="30" customWidth="1"/>
    <col min="9729" max="9729" width="43.625" style="30" customWidth="1"/>
    <col min="9730" max="9730" width="37.625" style="30" customWidth="1"/>
    <col min="9731" max="9731" width="15.625" style="30" customWidth="1"/>
    <col min="9732" max="9735" width="9" style="30" customWidth="1"/>
    <col min="9736" max="9983" width="8.875" style="30"/>
    <col min="9984" max="9984" width="19.375" style="30" customWidth="1"/>
    <col min="9985" max="9985" width="43.625" style="30" customWidth="1"/>
    <col min="9986" max="9986" width="37.625" style="30" customWidth="1"/>
    <col min="9987" max="9987" width="15.625" style="30" customWidth="1"/>
    <col min="9988" max="9991" width="9" style="30" customWidth="1"/>
    <col min="9992" max="10239" width="8.875" style="30"/>
    <col min="10240" max="10240" width="19.375" style="30" customWidth="1"/>
    <col min="10241" max="10241" width="43.625" style="30" customWidth="1"/>
    <col min="10242" max="10242" width="37.625" style="30" customWidth="1"/>
    <col min="10243" max="10243" width="15.625" style="30" customWidth="1"/>
    <col min="10244" max="10247" width="9" style="30" customWidth="1"/>
    <col min="10248" max="10495" width="8.875" style="30"/>
    <col min="10496" max="10496" width="19.375" style="30" customWidth="1"/>
    <col min="10497" max="10497" width="43.625" style="30" customWidth="1"/>
    <col min="10498" max="10498" width="37.625" style="30" customWidth="1"/>
    <col min="10499" max="10499" width="15.625" style="30" customWidth="1"/>
    <col min="10500" max="10503" width="9" style="30" customWidth="1"/>
    <col min="10504" max="10751" width="8.875" style="30"/>
    <col min="10752" max="10752" width="19.375" style="30" customWidth="1"/>
    <col min="10753" max="10753" width="43.625" style="30" customWidth="1"/>
    <col min="10754" max="10754" width="37.625" style="30" customWidth="1"/>
    <col min="10755" max="10755" width="15.625" style="30" customWidth="1"/>
    <col min="10756" max="10759" width="9" style="30" customWidth="1"/>
    <col min="10760" max="11007" width="8.875" style="30"/>
    <col min="11008" max="11008" width="19.375" style="30" customWidth="1"/>
    <col min="11009" max="11009" width="43.625" style="30" customWidth="1"/>
    <col min="11010" max="11010" width="37.625" style="30" customWidth="1"/>
    <col min="11011" max="11011" width="15.625" style="30" customWidth="1"/>
    <col min="11012" max="11015" width="9" style="30" customWidth="1"/>
    <col min="11016" max="11263" width="8.875" style="30"/>
    <col min="11264" max="11264" width="19.375" style="30" customWidth="1"/>
    <col min="11265" max="11265" width="43.625" style="30" customWidth="1"/>
    <col min="11266" max="11266" width="37.625" style="30" customWidth="1"/>
    <col min="11267" max="11267" width="15.625" style="30" customWidth="1"/>
    <col min="11268" max="11271" width="9" style="30" customWidth="1"/>
    <col min="11272" max="11519" width="8.875" style="30"/>
    <col min="11520" max="11520" width="19.375" style="30" customWidth="1"/>
    <col min="11521" max="11521" width="43.625" style="30" customWidth="1"/>
    <col min="11522" max="11522" width="37.625" style="30" customWidth="1"/>
    <col min="11523" max="11523" width="15.625" style="30" customWidth="1"/>
    <col min="11524" max="11527" width="9" style="30" customWidth="1"/>
    <col min="11528" max="11775" width="8.875" style="30"/>
    <col min="11776" max="11776" width="19.375" style="30" customWidth="1"/>
    <col min="11777" max="11777" width="43.625" style="30" customWidth="1"/>
    <col min="11778" max="11778" width="37.625" style="30" customWidth="1"/>
    <col min="11779" max="11779" width="15.625" style="30" customWidth="1"/>
    <col min="11780" max="11783" width="9" style="30" customWidth="1"/>
    <col min="11784" max="12031" width="8.875" style="30"/>
    <col min="12032" max="12032" width="19.375" style="30" customWidth="1"/>
    <col min="12033" max="12033" width="43.625" style="30" customWidth="1"/>
    <col min="12034" max="12034" width="37.625" style="30" customWidth="1"/>
    <col min="12035" max="12035" width="15.625" style="30" customWidth="1"/>
    <col min="12036" max="12039" width="9" style="30" customWidth="1"/>
    <col min="12040" max="12287" width="8.875" style="30"/>
    <col min="12288" max="12288" width="19.375" style="30" customWidth="1"/>
    <col min="12289" max="12289" width="43.625" style="30" customWidth="1"/>
    <col min="12290" max="12290" width="37.625" style="30" customWidth="1"/>
    <col min="12291" max="12291" width="15.625" style="30" customWidth="1"/>
    <col min="12292" max="12295" width="9" style="30" customWidth="1"/>
    <col min="12296" max="12543" width="8.875" style="30"/>
    <col min="12544" max="12544" width="19.375" style="30" customWidth="1"/>
    <col min="12545" max="12545" width="43.625" style="30" customWidth="1"/>
    <col min="12546" max="12546" width="37.625" style="30" customWidth="1"/>
    <col min="12547" max="12547" width="15.625" style="30" customWidth="1"/>
    <col min="12548" max="12551" width="9" style="30" customWidth="1"/>
    <col min="12552" max="12799" width="8.875" style="30"/>
    <col min="12800" max="12800" width="19.375" style="30" customWidth="1"/>
    <col min="12801" max="12801" width="43.625" style="30" customWidth="1"/>
    <col min="12802" max="12802" width="37.625" style="30" customWidth="1"/>
    <col min="12803" max="12803" width="15.625" style="30" customWidth="1"/>
    <col min="12804" max="12807" width="9" style="30" customWidth="1"/>
    <col min="12808" max="13055" width="8.875" style="30"/>
    <col min="13056" max="13056" width="19.375" style="30" customWidth="1"/>
    <col min="13057" max="13057" width="43.625" style="30" customWidth="1"/>
    <col min="13058" max="13058" width="37.625" style="30" customWidth="1"/>
    <col min="13059" max="13059" width="15.625" style="30" customWidth="1"/>
    <col min="13060" max="13063" width="9" style="30" customWidth="1"/>
    <col min="13064" max="13311" width="8.875" style="30"/>
    <col min="13312" max="13312" width="19.375" style="30" customWidth="1"/>
    <col min="13313" max="13313" width="43.625" style="30" customWidth="1"/>
    <col min="13314" max="13314" width="37.625" style="30" customWidth="1"/>
    <col min="13315" max="13315" width="15.625" style="30" customWidth="1"/>
    <col min="13316" max="13319" width="9" style="30" customWidth="1"/>
    <col min="13320" max="13567" width="8.875" style="30"/>
    <col min="13568" max="13568" width="19.375" style="30" customWidth="1"/>
    <col min="13569" max="13569" width="43.625" style="30" customWidth="1"/>
    <col min="13570" max="13570" width="37.625" style="30" customWidth="1"/>
    <col min="13571" max="13571" width="15.625" style="30" customWidth="1"/>
    <col min="13572" max="13575" width="9" style="30" customWidth="1"/>
    <col min="13576" max="13823" width="8.875" style="30"/>
    <col min="13824" max="13824" width="19.375" style="30" customWidth="1"/>
    <col min="13825" max="13825" width="43.625" style="30" customWidth="1"/>
    <col min="13826" max="13826" width="37.625" style="30" customWidth="1"/>
    <col min="13827" max="13827" width="15.625" style="30" customWidth="1"/>
    <col min="13828" max="13831" width="9" style="30" customWidth="1"/>
    <col min="13832" max="14079" width="8.875" style="30"/>
    <col min="14080" max="14080" width="19.375" style="30" customWidth="1"/>
    <col min="14081" max="14081" width="43.625" style="30" customWidth="1"/>
    <col min="14082" max="14082" width="37.625" style="30" customWidth="1"/>
    <col min="14083" max="14083" width="15.625" style="30" customWidth="1"/>
    <col min="14084" max="14087" width="9" style="30" customWidth="1"/>
    <col min="14088" max="14335" width="8.875" style="30"/>
    <col min="14336" max="14336" width="19.375" style="30" customWidth="1"/>
    <col min="14337" max="14337" width="43.625" style="30" customWidth="1"/>
    <col min="14338" max="14338" width="37.625" style="30" customWidth="1"/>
    <col min="14339" max="14339" width="15.625" style="30" customWidth="1"/>
    <col min="14340" max="14343" width="9" style="30" customWidth="1"/>
    <col min="14344" max="14591" width="8.875" style="30"/>
    <col min="14592" max="14592" width="19.375" style="30" customWidth="1"/>
    <col min="14593" max="14593" width="43.625" style="30" customWidth="1"/>
    <col min="14594" max="14594" width="37.625" style="30" customWidth="1"/>
    <col min="14595" max="14595" width="15.625" style="30" customWidth="1"/>
    <col min="14596" max="14599" width="9" style="30" customWidth="1"/>
    <col min="14600" max="14847" width="8.875" style="30"/>
    <col min="14848" max="14848" width="19.375" style="30" customWidth="1"/>
    <col min="14849" max="14849" width="43.625" style="30" customWidth="1"/>
    <col min="14850" max="14850" width="37.625" style="30" customWidth="1"/>
    <col min="14851" max="14851" width="15.625" style="30" customWidth="1"/>
    <col min="14852" max="14855" width="9" style="30" customWidth="1"/>
    <col min="14856" max="15103" width="8.875" style="30"/>
    <col min="15104" max="15104" width="19.375" style="30" customWidth="1"/>
    <col min="15105" max="15105" width="43.625" style="30" customWidth="1"/>
    <col min="15106" max="15106" width="37.625" style="30" customWidth="1"/>
    <col min="15107" max="15107" width="15.625" style="30" customWidth="1"/>
    <col min="15108" max="15111" width="9" style="30" customWidth="1"/>
    <col min="15112" max="15359" width="8.875" style="30"/>
    <col min="15360" max="15360" width="19.375" style="30" customWidth="1"/>
    <col min="15361" max="15361" width="43.625" style="30" customWidth="1"/>
    <col min="15362" max="15362" width="37.625" style="30" customWidth="1"/>
    <col min="15363" max="15363" width="15.625" style="30" customWidth="1"/>
    <col min="15364" max="15367" width="9" style="30" customWidth="1"/>
    <col min="15368" max="15615" width="8.875" style="30"/>
    <col min="15616" max="15616" width="19.375" style="30" customWidth="1"/>
    <col min="15617" max="15617" width="43.625" style="30" customWidth="1"/>
    <col min="15618" max="15618" width="37.625" style="30" customWidth="1"/>
    <col min="15619" max="15619" width="15.625" style="30" customWidth="1"/>
    <col min="15620" max="15623" width="9" style="30" customWidth="1"/>
    <col min="15624" max="15871" width="8.875" style="30"/>
    <col min="15872" max="15872" width="19.375" style="30" customWidth="1"/>
    <col min="15873" max="15873" width="43.625" style="30" customWidth="1"/>
    <col min="15874" max="15874" width="37.625" style="30" customWidth="1"/>
    <col min="15875" max="15875" width="15.625" style="30" customWidth="1"/>
    <col min="15876" max="15879" width="9" style="30" customWidth="1"/>
    <col min="15880" max="16127" width="8.875" style="30"/>
    <col min="16128" max="16128" width="19.375" style="30" customWidth="1"/>
    <col min="16129" max="16129" width="43.625" style="30" customWidth="1"/>
    <col min="16130" max="16130" width="37.625" style="30" customWidth="1"/>
    <col min="16131" max="16131" width="15.625" style="30" customWidth="1"/>
    <col min="16132" max="16135" width="9" style="30" customWidth="1"/>
    <col min="16136" max="16384" width="8.875" style="30"/>
  </cols>
  <sheetData>
    <row r="1" spans="1:11" ht="39.950000000000003" customHeight="1">
      <c r="A1" s="59"/>
      <c r="B1" s="59"/>
      <c r="C1" s="59"/>
    </row>
    <row r="2" spans="1:11" ht="36" customHeight="1">
      <c r="A2" s="60" t="s">
        <v>90</v>
      </c>
      <c r="B2" s="59"/>
      <c r="C2" s="59"/>
    </row>
    <row r="3" spans="1:11" ht="6" customHeight="1">
      <c r="A3" s="59"/>
      <c r="B3" s="59"/>
      <c r="C3" s="59"/>
    </row>
    <row r="4" spans="1:11" ht="18" customHeight="1">
      <c r="A4" s="187" t="s">
        <v>889</v>
      </c>
      <c r="B4" s="187"/>
      <c r="C4" s="187"/>
      <c r="D4" s="187"/>
      <c r="E4" s="187"/>
      <c r="F4" s="187"/>
      <c r="G4" s="187"/>
    </row>
    <row r="5" spans="1:11" ht="18" customHeight="1">
      <c r="A5" s="188"/>
      <c r="B5" s="181"/>
      <c r="C5" s="181"/>
      <c r="D5" s="181"/>
      <c r="E5" s="181"/>
      <c r="F5" s="181"/>
      <c r="G5" s="181"/>
    </row>
    <row r="6" spans="1:11" ht="3" customHeight="1">
      <c r="A6" s="59"/>
      <c r="B6" s="59"/>
      <c r="C6" s="59"/>
    </row>
    <row r="7" spans="1:11" ht="36" customHeight="1">
      <c r="A7" s="189" t="s">
        <v>85</v>
      </c>
      <c r="B7" s="189"/>
      <c r="C7" s="189"/>
      <c r="D7" s="189"/>
      <c r="E7" s="189"/>
      <c r="F7" s="189"/>
      <c r="G7" s="189"/>
    </row>
    <row r="8" spans="1:11" ht="15" customHeight="1">
      <c r="A8" s="59"/>
      <c r="E8" s="191" t="s">
        <v>3</v>
      </c>
      <c r="F8" s="192"/>
      <c r="G8" s="192"/>
    </row>
    <row r="9" spans="1:11" ht="15.95" customHeight="1">
      <c r="A9" s="190" t="s">
        <v>4</v>
      </c>
      <c r="B9" s="190" t="s">
        <v>883</v>
      </c>
      <c r="C9" s="190"/>
      <c r="D9" s="190" t="s">
        <v>126</v>
      </c>
      <c r="E9" s="190"/>
      <c r="F9" s="190" t="s">
        <v>42</v>
      </c>
      <c r="G9" s="190"/>
    </row>
    <row r="10" spans="1:11" ht="15.95" customHeight="1">
      <c r="A10" s="190"/>
      <c r="B10" s="61" t="s">
        <v>43</v>
      </c>
      <c r="C10" s="61" t="s">
        <v>124</v>
      </c>
      <c r="D10" s="61" t="s">
        <v>44</v>
      </c>
      <c r="E10" s="61" t="s">
        <v>124</v>
      </c>
      <c r="F10" s="61" t="s">
        <v>44</v>
      </c>
      <c r="G10" s="61" t="s">
        <v>124</v>
      </c>
    </row>
    <row r="11" spans="1:11" ht="15.95" customHeight="1">
      <c r="A11" s="62" t="s">
        <v>45</v>
      </c>
      <c r="B11" s="63"/>
      <c r="C11" s="64"/>
      <c r="D11" s="63"/>
      <c r="E11" s="64"/>
      <c r="F11" s="63"/>
      <c r="G11" s="64"/>
    </row>
    <row r="12" spans="1:11" ht="15.95" customHeight="1">
      <c r="A12" s="65" t="s">
        <v>46</v>
      </c>
      <c r="B12" s="66">
        <f>'108損益'!C8</f>
        <v>188555</v>
      </c>
      <c r="C12" s="67">
        <f>B12/$B$34*100</f>
        <v>126.8039919837523</v>
      </c>
      <c r="D12" s="66">
        <v>175959</v>
      </c>
      <c r="E12" s="67">
        <v>127.6</v>
      </c>
      <c r="F12" s="66">
        <f>B12-D12</f>
        <v>12596</v>
      </c>
      <c r="G12" s="67">
        <f>F12/D12*100</f>
        <v>7.1584857836200468</v>
      </c>
      <c r="H12" s="153"/>
      <c r="I12" s="119"/>
      <c r="K12" s="120"/>
    </row>
    <row r="13" spans="1:11" ht="15.95" customHeight="1">
      <c r="A13" s="65" t="s">
        <v>47</v>
      </c>
      <c r="B13" s="66">
        <f>'108損益'!C9</f>
        <v>-53607</v>
      </c>
      <c r="C13" s="67">
        <f>B13/$B$34*100</f>
        <v>-36.050922002985921</v>
      </c>
      <c r="D13" s="66">
        <v>-50461</v>
      </c>
      <c r="E13" s="67">
        <v>-36.6</v>
      </c>
      <c r="F13" s="66">
        <f t="shared" ref="F13:F33" si="0">B13-D13</f>
        <v>-3146</v>
      </c>
      <c r="G13" s="97">
        <v>0</v>
      </c>
      <c r="H13" s="153"/>
      <c r="I13" s="119"/>
      <c r="K13" s="120"/>
    </row>
    <row r="14" spans="1:11" ht="15.95" customHeight="1">
      <c r="A14" s="65" t="s">
        <v>79</v>
      </c>
      <c r="B14" s="66">
        <f>'108損益'!C10</f>
        <v>-4353</v>
      </c>
      <c r="C14" s="67">
        <f>B14/$B$34*100</f>
        <v>-2.9274099180890127</v>
      </c>
      <c r="D14" s="66">
        <v>-3347</v>
      </c>
      <c r="E14" s="67">
        <v>-2.4</v>
      </c>
      <c r="F14" s="66">
        <f t="shared" si="0"/>
        <v>-1006</v>
      </c>
      <c r="G14" s="97">
        <v>0</v>
      </c>
      <c r="H14" s="153"/>
      <c r="I14" s="119"/>
      <c r="K14" s="120"/>
    </row>
    <row r="15" spans="1:11" ht="15.95" customHeight="1">
      <c r="A15" s="65" t="s">
        <v>48</v>
      </c>
      <c r="B15" s="66">
        <v>130595</v>
      </c>
      <c r="C15" s="67">
        <f>B15/$B$34*100</f>
        <v>87.825660062677372</v>
      </c>
      <c r="D15" s="66">
        <v>122151</v>
      </c>
      <c r="E15" s="67">
        <v>88.6</v>
      </c>
      <c r="F15" s="66">
        <f t="shared" si="0"/>
        <v>8444</v>
      </c>
      <c r="G15" s="67">
        <f>F15/D15*100</f>
        <v>6.9127555239007457</v>
      </c>
      <c r="H15" s="153"/>
      <c r="I15" s="119"/>
      <c r="K15" s="120"/>
    </row>
    <row r="16" spans="1:11" ht="15.95" customHeight="1">
      <c r="A16" s="65" t="s">
        <v>82</v>
      </c>
      <c r="B16" s="66">
        <f>'108損益'!C12+'108損益'!C13</f>
        <v>9085</v>
      </c>
      <c r="C16" s="67">
        <f>B16/$B$34*100</f>
        <v>6.1096988527081741</v>
      </c>
      <c r="D16" s="66">
        <v>8366</v>
      </c>
      <c r="E16" s="67">
        <v>6.1</v>
      </c>
      <c r="F16" s="66">
        <f t="shared" si="0"/>
        <v>719</v>
      </c>
      <c r="G16" s="67">
        <f t="shared" ref="G16:G22" si="1">F16/D16*100</f>
        <v>8.5943103036098485</v>
      </c>
      <c r="H16" s="153"/>
      <c r="I16" s="119"/>
      <c r="K16" s="120"/>
    </row>
    <row r="17" spans="1:11" ht="15.95" customHeight="1">
      <c r="A17" s="65" t="s">
        <v>49</v>
      </c>
      <c r="B17" s="66">
        <f>'108損益'!C14</f>
        <v>8855</v>
      </c>
      <c r="C17" s="67">
        <v>5.9</v>
      </c>
      <c r="D17" s="66">
        <v>7041</v>
      </c>
      <c r="E17" s="67">
        <v>5.0999999999999996</v>
      </c>
      <c r="F17" s="66">
        <f t="shared" si="0"/>
        <v>1814</v>
      </c>
      <c r="G17" s="67">
        <f t="shared" si="1"/>
        <v>25.763385882687118</v>
      </c>
      <c r="H17" s="154"/>
      <c r="I17" s="93"/>
      <c r="K17" s="120"/>
    </row>
    <row r="18" spans="1:11" ht="15.95" customHeight="1">
      <c r="A18" s="65" t="s">
        <v>50</v>
      </c>
      <c r="B18" s="66">
        <f>'108損益'!C15</f>
        <v>2829</v>
      </c>
      <c r="C18" s="67">
        <f>B18/$B$34*100</f>
        <v>1.9025138199572287</v>
      </c>
      <c r="D18" s="66">
        <v>2857</v>
      </c>
      <c r="E18" s="67">
        <v>2.1</v>
      </c>
      <c r="F18" s="66">
        <f t="shared" si="0"/>
        <v>-28</v>
      </c>
      <c r="G18" s="67">
        <f t="shared" si="1"/>
        <v>-0.98004900245012239</v>
      </c>
      <c r="H18" s="153"/>
      <c r="I18" s="119"/>
      <c r="K18" s="120"/>
    </row>
    <row r="19" spans="1:11" ht="15.95" customHeight="1">
      <c r="A19" s="68" t="s">
        <v>51</v>
      </c>
      <c r="B19" s="66">
        <f>'108損益'!C16</f>
        <v>10322</v>
      </c>
      <c r="C19" s="67">
        <f>B19/$B$34*100</f>
        <v>6.9415863024384992</v>
      </c>
      <c r="D19" s="66">
        <v>-1937</v>
      </c>
      <c r="E19" s="67">
        <v>-1.4</v>
      </c>
      <c r="F19" s="66">
        <f t="shared" si="0"/>
        <v>12259</v>
      </c>
      <c r="G19" s="97">
        <v>0</v>
      </c>
      <c r="H19" s="153"/>
      <c r="I19" s="119"/>
      <c r="K19" s="120"/>
    </row>
    <row r="20" spans="1:11" ht="15.95" customHeight="1">
      <c r="A20" s="105" t="s">
        <v>156</v>
      </c>
      <c r="B20" s="66"/>
      <c r="C20" s="67"/>
      <c r="D20" s="97"/>
      <c r="E20" s="97"/>
      <c r="F20" s="66"/>
      <c r="G20" s="97"/>
      <c r="H20" s="153"/>
      <c r="I20" s="119"/>
      <c r="K20" s="120"/>
    </row>
    <row r="21" spans="1:11" ht="15.95" customHeight="1">
      <c r="A21" s="105" t="s">
        <v>157</v>
      </c>
      <c r="B21" s="66">
        <f>'108損益'!C17</f>
        <v>1005</v>
      </c>
      <c r="C21" s="67">
        <f>B21/$B$34*100</f>
        <v>0.67586652140580239</v>
      </c>
      <c r="D21" s="66">
        <v>718</v>
      </c>
      <c r="E21" s="67">
        <v>0.5</v>
      </c>
      <c r="F21" s="66">
        <f t="shared" si="0"/>
        <v>287</v>
      </c>
      <c r="G21" s="67">
        <f t="shared" si="1"/>
        <v>39.97214484679666</v>
      </c>
      <c r="H21" s="153"/>
      <c r="I21" s="119"/>
      <c r="K21" s="120"/>
    </row>
    <row r="22" spans="1:11" ht="15.95" customHeight="1">
      <c r="A22" s="105" t="s">
        <v>130</v>
      </c>
      <c r="B22" s="66">
        <f>'108損益'!C18</f>
        <v>26</v>
      </c>
      <c r="C22" s="67">
        <f>B22/$B$34*100</f>
        <v>1.7485104036369017E-2</v>
      </c>
      <c r="D22" s="66">
        <v>2</v>
      </c>
      <c r="E22" s="67">
        <v>0</v>
      </c>
      <c r="F22" s="66">
        <f t="shared" si="0"/>
        <v>24</v>
      </c>
      <c r="G22" s="67">
        <f t="shared" si="1"/>
        <v>1200</v>
      </c>
      <c r="H22" s="153"/>
      <c r="I22" s="119"/>
      <c r="K22" s="120"/>
    </row>
    <row r="23" spans="1:11" ht="15.95" hidden="1" customHeight="1">
      <c r="A23" s="65" t="s">
        <v>884</v>
      </c>
      <c r="B23" s="97">
        <v>0</v>
      </c>
      <c r="C23" s="97">
        <v>0</v>
      </c>
      <c r="D23" s="97">
        <v>0</v>
      </c>
      <c r="E23" s="97">
        <v>0</v>
      </c>
      <c r="F23" s="97">
        <v>0</v>
      </c>
      <c r="G23" s="97">
        <v>0</v>
      </c>
      <c r="H23" s="153"/>
      <c r="I23" s="119"/>
      <c r="K23" s="120"/>
    </row>
    <row r="24" spans="1:11" ht="15.95" hidden="1" customHeight="1">
      <c r="A24" s="65" t="s">
        <v>885</v>
      </c>
      <c r="B24" s="97">
        <v>0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153"/>
      <c r="I24" s="119"/>
      <c r="K24" s="120"/>
    </row>
    <row r="25" spans="1:11" ht="15.95" hidden="1" customHeight="1">
      <c r="A25" s="65" t="s">
        <v>886</v>
      </c>
      <c r="B25" s="97">
        <v>0</v>
      </c>
      <c r="C25" s="97">
        <v>0</v>
      </c>
      <c r="D25" s="97">
        <v>0</v>
      </c>
      <c r="E25" s="97">
        <v>0</v>
      </c>
      <c r="F25" s="97">
        <v>0</v>
      </c>
      <c r="G25" s="97">
        <v>0</v>
      </c>
      <c r="H25" s="153"/>
      <c r="I25" s="119"/>
      <c r="K25" s="120"/>
    </row>
    <row r="26" spans="1:11" ht="15.95" customHeight="1">
      <c r="A26" s="65" t="s">
        <v>52</v>
      </c>
      <c r="B26" s="66">
        <f>'108損益'!C19</f>
        <v>74</v>
      </c>
      <c r="C26" s="67">
        <f t="shared" ref="C26:C32" si="2">B26/$B$34*100</f>
        <v>4.9765296103511811E-2</v>
      </c>
      <c r="D26" s="66">
        <v>-110</v>
      </c>
      <c r="E26" s="67">
        <v>0</v>
      </c>
      <c r="F26" s="66">
        <f t="shared" si="0"/>
        <v>184</v>
      </c>
      <c r="G26" s="97">
        <v>0</v>
      </c>
      <c r="H26" s="153"/>
      <c r="I26" s="119"/>
      <c r="K26" s="120"/>
    </row>
    <row r="27" spans="1:11" ht="15.95" customHeight="1">
      <c r="A27" s="65" t="s">
        <v>887</v>
      </c>
      <c r="B27" s="66">
        <f>'108損益'!C20</f>
        <v>-1144</v>
      </c>
      <c r="C27" s="67">
        <f t="shared" si="2"/>
        <v>-0.76934457760023678</v>
      </c>
      <c r="D27" s="66">
        <v>200</v>
      </c>
      <c r="E27" s="67">
        <v>0.1</v>
      </c>
      <c r="F27" s="66">
        <f t="shared" si="0"/>
        <v>-1344</v>
      </c>
      <c r="G27" s="67">
        <f t="shared" ref="G27:G29" si="3">F27/D27*100</f>
        <v>-672</v>
      </c>
      <c r="H27" s="153"/>
      <c r="I27" s="119"/>
      <c r="K27" s="120"/>
    </row>
    <row r="28" spans="1:11" ht="15.95" customHeight="1">
      <c r="A28" s="65" t="s">
        <v>122</v>
      </c>
      <c r="B28" s="66">
        <f>'108損益'!C22</f>
        <v>853</v>
      </c>
      <c r="C28" s="67">
        <f t="shared" si="2"/>
        <v>0.57364591319318359</v>
      </c>
      <c r="D28" s="66">
        <v>859</v>
      </c>
      <c r="E28" s="67">
        <v>0.6</v>
      </c>
      <c r="F28" s="66">
        <f t="shared" si="0"/>
        <v>-6</v>
      </c>
      <c r="G28" s="67">
        <f t="shared" si="3"/>
        <v>-0.69848661233993015</v>
      </c>
      <c r="H28" s="153"/>
      <c r="I28" s="119"/>
      <c r="K28" s="120"/>
    </row>
    <row r="29" spans="1:11" ht="15.95" customHeight="1">
      <c r="A29" s="65" t="s">
        <v>53</v>
      </c>
      <c r="B29" s="66">
        <f>'108損益'!C23</f>
        <v>-2</v>
      </c>
      <c r="C29" s="67">
        <f t="shared" si="2"/>
        <v>-1.3450080027976167E-3</v>
      </c>
      <c r="D29" s="66">
        <v>10</v>
      </c>
      <c r="E29" s="67">
        <v>0</v>
      </c>
      <c r="F29" s="66">
        <f t="shared" si="0"/>
        <v>-12</v>
      </c>
      <c r="G29" s="67">
        <f t="shared" si="3"/>
        <v>-120</v>
      </c>
      <c r="H29" s="153"/>
      <c r="I29" s="119"/>
      <c r="K29" s="120"/>
    </row>
    <row r="30" spans="1:11" ht="15.95" customHeight="1">
      <c r="A30" s="65" t="s">
        <v>1156</v>
      </c>
      <c r="B30" s="66">
        <v>8</v>
      </c>
      <c r="C30" s="67">
        <f t="shared" si="2"/>
        <v>5.3800320111904668E-3</v>
      </c>
      <c r="D30" s="97">
        <v>0</v>
      </c>
      <c r="E30" s="97">
        <v>0</v>
      </c>
      <c r="F30" s="66">
        <v>8</v>
      </c>
      <c r="G30" s="97">
        <v>0</v>
      </c>
      <c r="H30" s="153"/>
      <c r="I30" s="119"/>
      <c r="K30" s="120"/>
    </row>
    <row r="31" spans="1:11" ht="15.95" customHeight="1">
      <c r="A31" s="65" t="s">
        <v>54</v>
      </c>
      <c r="B31" s="97">
        <f>'108損益'!C26</f>
        <v>0</v>
      </c>
      <c r="C31" s="97">
        <f t="shared" si="2"/>
        <v>0</v>
      </c>
      <c r="D31" s="97">
        <v>0</v>
      </c>
      <c r="E31" s="97">
        <v>0</v>
      </c>
      <c r="F31" s="97">
        <v>0</v>
      </c>
      <c r="G31" s="97">
        <v>0</v>
      </c>
      <c r="H31" s="153"/>
      <c r="I31" s="119"/>
      <c r="K31" s="120"/>
    </row>
    <row r="32" spans="1:11" ht="15.95" customHeight="1">
      <c r="A32" s="65" t="s">
        <v>131</v>
      </c>
      <c r="B32" s="66">
        <f>'108損益'!C27</f>
        <v>-5116</v>
      </c>
      <c r="C32" s="67">
        <f t="shared" si="2"/>
        <v>-3.4405304711563036</v>
      </c>
      <c r="D32" s="66">
        <v>4442</v>
      </c>
      <c r="E32" s="67">
        <v>3.2</v>
      </c>
      <c r="F32" s="66">
        <f t="shared" si="0"/>
        <v>-9558</v>
      </c>
      <c r="G32" s="67">
        <f t="shared" ref="G32:G33" si="4">F32/D32*100</f>
        <v>-215.17334533993699</v>
      </c>
      <c r="H32" s="153"/>
      <c r="I32" s="119"/>
      <c r="K32" s="120"/>
    </row>
    <row r="33" spans="1:11" ht="15.95" customHeight="1">
      <c r="A33" s="65" t="s">
        <v>55</v>
      </c>
      <c r="B33" s="66">
        <v>163</v>
      </c>
      <c r="C33" s="67">
        <v>0.2</v>
      </c>
      <c r="D33" s="66">
        <v>281</v>
      </c>
      <c r="E33" s="67">
        <v>0.2</v>
      </c>
      <c r="F33" s="66">
        <f t="shared" si="0"/>
        <v>-118</v>
      </c>
      <c r="G33" s="67">
        <f t="shared" si="4"/>
        <v>-41.992882562277579</v>
      </c>
      <c r="H33" s="153"/>
    </row>
    <row r="34" spans="1:11" ht="15.95" customHeight="1">
      <c r="A34" s="69" t="s">
        <v>56</v>
      </c>
      <c r="B34" s="70">
        <f>'108損益'!C30</f>
        <v>148698</v>
      </c>
      <c r="C34" s="71">
        <f>B34/$B$34*100</f>
        <v>100</v>
      </c>
      <c r="D34" s="70">
        <v>137839</v>
      </c>
      <c r="E34" s="71">
        <v>100</v>
      </c>
      <c r="F34" s="70">
        <f>B34-D34</f>
        <v>10859</v>
      </c>
      <c r="G34" s="71">
        <f>F34/D34*100</f>
        <v>7.8780316165961732</v>
      </c>
      <c r="H34" s="154"/>
    </row>
    <row r="35" spans="1:11" ht="15.95" customHeight="1">
      <c r="A35" s="62" t="s">
        <v>57</v>
      </c>
      <c r="B35" s="31"/>
      <c r="C35" s="72"/>
      <c r="D35" s="31"/>
      <c r="E35" s="72"/>
      <c r="F35" s="31"/>
      <c r="G35" s="67"/>
      <c r="H35" s="153"/>
    </row>
    <row r="36" spans="1:11" ht="15.95" customHeight="1">
      <c r="A36" s="65" t="s">
        <v>58</v>
      </c>
      <c r="B36" s="66">
        <f>'108損益'!C34</f>
        <v>96041</v>
      </c>
      <c r="C36" s="67">
        <f t="shared" ref="C36:C46" si="5">B36/$B$34*100</f>
        <v>64.587956798342944</v>
      </c>
      <c r="D36" s="66">
        <v>87790</v>
      </c>
      <c r="E36" s="67">
        <v>63.690247317522619</v>
      </c>
      <c r="F36" s="66">
        <f>B36-D36</f>
        <v>8251</v>
      </c>
      <c r="G36" s="67">
        <f t="shared" ref="G36:G43" si="6">F36/D36*100</f>
        <v>9.3985647568060138</v>
      </c>
      <c r="H36" s="153"/>
    </row>
    <row r="37" spans="1:11" ht="15.95" customHeight="1">
      <c r="A37" s="65" t="s">
        <v>59</v>
      </c>
      <c r="B37" s="66">
        <f>'108損益'!C35</f>
        <v>-24646</v>
      </c>
      <c r="C37" s="67">
        <f t="shared" si="5"/>
        <v>-16.57453361847503</v>
      </c>
      <c r="D37" s="66">
        <v>-22519</v>
      </c>
      <c r="E37" s="67">
        <v>-16.337175980673106</v>
      </c>
      <c r="F37" s="66">
        <f t="shared" ref="F37:F43" si="7">B37-D37</f>
        <v>-2127</v>
      </c>
      <c r="G37" s="97">
        <v>0</v>
      </c>
      <c r="H37" s="153"/>
    </row>
    <row r="38" spans="1:11" ht="15.95" customHeight="1">
      <c r="A38" s="65" t="s">
        <v>60</v>
      </c>
      <c r="B38" s="66">
        <f>'108損益'!C36</f>
        <v>71395</v>
      </c>
      <c r="C38" s="67">
        <f t="shared" si="5"/>
        <v>48.013423179867921</v>
      </c>
      <c r="D38" s="66">
        <v>65271</v>
      </c>
      <c r="E38" s="67">
        <v>47.35307133684951</v>
      </c>
      <c r="F38" s="66">
        <f t="shared" si="7"/>
        <v>6124</v>
      </c>
      <c r="G38" s="67">
        <f t="shared" si="6"/>
        <v>9.3824209832850727</v>
      </c>
      <c r="H38" s="153"/>
    </row>
    <row r="39" spans="1:11" ht="15.95" customHeight="1">
      <c r="A39" s="65" t="s">
        <v>61</v>
      </c>
      <c r="B39" s="66">
        <f>'108損益'!C37</f>
        <v>747</v>
      </c>
      <c r="C39" s="67">
        <f t="shared" si="5"/>
        <v>0.50236048904490982</v>
      </c>
      <c r="D39" s="66">
        <v>1272</v>
      </c>
      <c r="E39" s="67">
        <v>0.92281574880839246</v>
      </c>
      <c r="F39" s="66">
        <f t="shared" si="7"/>
        <v>-525</v>
      </c>
      <c r="G39" s="67">
        <f t="shared" si="6"/>
        <v>-41.273584905660378</v>
      </c>
      <c r="H39" s="153"/>
    </row>
    <row r="40" spans="1:11" ht="15.95" customHeight="1">
      <c r="A40" s="65" t="s">
        <v>62</v>
      </c>
      <c r="B40" s="97">
        <f>'108損益'!C44</f>
        <v>0</v>
      </c>
      <c r="C40" s="97">
        <f t="shared" si="5"/>
        <v>0</v>
      </c>
      <c r="D40" s="97">
        <v>0</v>
      </c>
      <c r="E40" s="97">
        <v>0</v>
      </c>
      <c r="F40" s="97">
        <v>0</v>
      </c>
      <c r="G40" s="97">
        <v>0</v>
      </c>
      <c r="H40" s="153"/>
    </row>
    <row r="41" spans="1:11" ht="15.95" customHeight="1">
      <c r="A41" s="65" t="s">
        <v>63</v>
      </c>
      <c r="B41" s="66">
        <f>'108損益'!C45</f>
        <v>19</v>
      </c>
      <c r="C41" s="67">
        <f t="shared" si="5"/>
        <v>1.2777576026577357E-2</v>
      </c>
      <c r="D41" s="66">
        <v>21</v>
      </c>
      <c r="E41" s="67">
        <v>0</v>
      </c>
      <c r="F41" s="66">
        <f t="shared" si="7"/>
        <v>-2</v>
      </c>
      <c r="G41" s="67">
        <f t="shared" si="6"/>
        <v>-9.5238095238095237</v>
      </c>
      <c r="H41" s="153"/>
    </row>
    <row r="42" spans="1:11" ht="15.95" customHeight="1">
      <c r="A42" s="65" t="s">
        <v>64</v>
      </c>
      <c r="B42" s="66">
        <f>'108損益'!C48</f>
        <v>25151</v>
      </c>
      <c r="C42" s="67">
        <f t="shared" si="5"/>
        <v>16.914148139181428</v>
      </c>
      <c r="D42" s="66">
        <v>22976</v>
      </c>
      <c r="E42" s="67">
        <v>16.668722204891214</v>
      </c>
      <c r="F42" s="66">
        <f t="shared" si="7"/>
        <v>2175</v>
      </c>
      <c r="G42" s="67">
        <f t="shared" si="6"/>
        <v>9.4663997214484681</v>
      </c>
      <c r="H42" s="153"/>
    </row>
    <row r="43" spans="1:11" ht="15.95" customHeight="1">
      <c r="A43" s="65" t="s">
        <v>65</v>
      </c>
      <c r="B43" s="66">
        <v>838</v>
      </c>
      <c r="C43" s="67">
        <f t="shared" si="5"/>
        <v>0.56355835317220138</v>
      </c>
      <c r="D43" s="66">
        <v>827</v>
      </c>
      <c r="E43" s="67">
        <v>0.59997533354130539</v>
      </c>
      <c r="F43" s="66">
        <f t="shared" si="7"/>
        <v>11</v>
      </c>
      <c r="G43" s="67">
        <f t="shared" si="6"/>
        <v>1.3301088270858523</v>
      </c>
      <c r="H43" s="153"/>
    </row>
    <row r="44" spans="1:11" ht="15.95" customHeight="1">
      <c r="A44" s="69" t="s">
        <v>66</v>
      </c>
      <c r="B44" s="70">
        <v>98150</v>
      </c>
      <c r="C44" s="71">
        <f t="shared" si="5"/>
        <v>66.00626773729303</v>
      </c>
      <c r="D44" s="70">
        <v>90367</v>
      </c>
      <c r="E44" s="71">
        <v>65.559819789754712</v>
      </c>
      <c r="F44" s="70">
        <f>B44-D44</f>
        <v>7783</v>
      </c>
      <c r="G44" s="71">
        <f>F44/D44*100</f>
        <v>8.6126572753328094</v>
      </c>
      <c r="H44" s="153"/>
    </row>
    <row r="45" spans="1:11" ht="15.95" customHeight="1">
      <c r="A45" s="73" t="s">
        <v>67</v>
      </c>
      <c r="B45" s="70">
        <f>'108損益'!C61</f>
        <v>34301</v>
      </c>
      <c r="C45" s="71">
        <f t="shared" si="5"/>
        <v>23.067559751980525</v>
      </c>
      <c r="D45" s="70">
        <v>32304</v>
      </c>
      <c r="E45" s="71">
        <v>23.436037696152759</v>
      </c>
      <c r="F45" s="70">
        <f t="shared" ref="F45:F52" si="8">B45-D45</f>
        <v>1997</v>
      </c>
      <c r="G45" s="71">
        <f>F45/D45*100</f>
        <v>6.1818969787023281</v>
      </c>
      <c r="H45" s="153"/>
      <c r="I45" s="119"/>
      <c r="K45" s="120"/>
    </row>
    <row r="46" spans="1:11" ht="15.95" customHeight="1">
      <c r="A46" s="62" t="s">
        <v>68</v>
      </c>
      <c r="B46" s="70">
        <f>'108損益'!C62</f>
        <v>16247</v>
      </c>
      <c r="C46" s="71">
        <f t="shared" si="5"/>
        <v>10.926172510726438</v>
      </c>
      <c r="D46" s="70">
        <v>15168</v>
      </c>
      <c r="E46" s="71">
        <v>11.004142514092528</v>
      </c>
      <c r="F46" s="70">
        <f t="shared" si="8"/>
        <v>1079</v>
      </c>
      <c r="G46" s="71">
        <f>F46/D46*100</f>
        <v>7.1136603375527425</v>
      </c>
      <c r="H46" s="153"/>
      <c r="I46" s="119"/>
      <c r="K46" s="120"/>
    </row>
    <row r="47" spans="1:11" ht="15.95" customHeight="1">
      <c r="A47" s="74" t="s">
        <v>69</v>
      </c>
      <c r="B47" s="66">
        <v>-235</v>
      </c>
      <c r="C47" s="71">
        <v>-0.1</v>
      </c>
      <c r="D47" s="66">
        <v>-446</v>
      </c>
      <c r="E47" s="71">
        <v>-0.32356589934633884</v>
      </c>
      <c r="F47" s="70">
        <f t="shared" si="8"/>
        <v>211</v>
      </c>
      <c r="G47" s="97">
        <v>0</v>
      </c>
      <c r="H47" s="153"/>
      <c r="I47" s="119"/>
      <c r="K47" s="120"/>
    </row>
    <row r="48" spans="1:11" ht="15.95" customHeight="1">
      <c r="A48" s="75" t="s">
        <v>70</v>
      </c>
      <c r="B48" s="70">
        <f>'108損益'!C66</f>
        <v>16012</v>
      </c>
      <c r="C48" s="71">
        <f>B48/$B$34*100</f>
        <v>10.768134070397718</v>
      </c>
      <c r="D48" s="70">
        <v>14722</v>
      </c>
      <c r="E48" s="71">
        <v>10.68057661474619</v>
      </c>
      <c r="F48" s="70">
        <f t="shared" si="8"/>
        <v>1290</v>
      </c>
      <c r="G48" s="71">
        <f>F48/D48*100</f>
        <v>8.7623964135307713</v>
      </c>
      <c r="H48" s="153"/>
      <c r="I48" s="119"/>
      <c r="K48" s="120"/>
    </row>
    <row r="49" spans="1:11" ht="15.95" customHeight="1">
      <c r="A49" s="69" t="s">
        <v>71</v>
      </c>
      <c r="B49" s="70">
        <v>-2149</v>
      </c>
      <c r="C49" s="71">
        <f>B49/$B$34*100</f>
        <v>-1.4452110990060389</v>
      </c>
      <c r="D49" s="70">
        <v>-2085</v>
      </c>
      <c r="E49" s="71">
        <v>-1.5126343052401716</v>
      </c>
      <c r="F49" s="70">
        <f t="shared" si="8"/>
        <v>-64</v>
      </c>
      <c r="G49" s="97">
        <v>0</v>
      </c>
      <c r="H49" s="153"/>
      <c r="I49" s="119"/>
      <c r="K49" s="120"/>
    </row>
    <row r="50" spans="1:11" ht="15.95" customHeight="1">
      <c r="A50" s="62" t="s">
        <v>91</v>
      </c>
      <c r="B50" s="110">
        <f>'108損益'!C70</f>
        <v>13863</v>
      </c>
      <c r="C50" s="72">
        <v>9.4</v>
      </c>
      <c r="D50" s="110">
        <v>12637</v>
      </c>
      <c r="E50" s="72">
        <v>9.1679423095060173</v>
      </c>
      <c r="F50" s="110">
        <f t="shared" si="8"/>
        <v>1226</v>
      </c>
      <c r="G50" s="72">
        <f>F50/D50*100</f>
        <v>9.7016697000870451</v>
      </c>
      <c r="H50" s="153"/>
      <c r="I50" s="119"/>
      <c r="K50" s="120"/>
    </row>
    <row r="51" spans="1:11" ht="15.95" customHeight="1">
      <c r="A51" s="109" t="s">
        <v>161</v>
      </c>
      <c r="B51" s="111">
        <f>'108損益'!C71</f>
        <v>8985</v>
      </c>
      <c r="C51" s="112">
        <f>B51/$B$34*100</f>
        <v>6.0424484525682924</v>
      </c>
      <c r="D51" s="111">
        <v>-5942</v>
      </c>
      <c r="E51" s="112">
        <v>-4.310826398914676</v>
      </c>
      <c r="F51" s="111">
        <f t="shared" si="8"/>
        <v>14927</v>
      </c>
      <c r="G51" s="97">
        <v>0</v>
      </c>
      <c r="H51" s="153"/>
      <c r="I51" s="119"/>
      <c r="K51" s="120"/>
    </row>
    <row r="52" spans="1:11" ht="15.95" customHeight="1">
      <c r="A52" s="76" t="s">
        <v>162</v>
      </c>
      <c r="B52" s="70">
        <f>B50+B51</f>
        <v>22848</v>
      </c>
      <c r="C52" s="71">
        <f>B52/$B$34*100</f>
        <v>15.365371423959973</v>
      </c>
      <c r="D52" s="70">
        <v>6695</v>
      </c>
      <c r="E52" s="71">
        <v>4.8571159105913422</v>
      </c>
      <c r="F52" s="70">
        <f t="shared" si="8"/>
        <v>16153</v>
      </c>
      <c r="G52" s="71">
        <f>F52/D52*100</f>
        <v>241.26960418222555</v>
      </c>
      <c r="H52" s="153"/>
      <c r="I52" s="119"/>
      <c r="K52" s="120"/>
    </row>
    <row r="53" spans="1:11" ht="15.95" customHeight="1">
      <c r="A53" s="59"/>
      <c r="B53" s="59"/>
      <c r="C53" s="59"/>
    </row>
    <row r="54" spans="1:11" ht="15.95" customHeight="1">
      <c r="A54" s="59"/>
      <c r="B54" s="130"/>
      <c r="C54" s="130"/>
    </row>
    <row r="55" spans="1:11" ht="15.95" customHeight="1">
      <c r="A55" s="59"/>
      <c r="B55" s="59"/>
      <c r="C55" s="59"/>
      <c r="D55" s="59"/>
    </row>
    <row r="56" spans="1:11" ht="15.95" customHeight="1">
      <c r="A56" s="59"/>
      <c r="B56" s="59"/>
      <c r="C56" s="59"/>
      <c r="D56" s="59"/>
    </row>
    <row r="57" spans="1:11" ht="15.95" customHeight="1">
      <c r="A57" s="59"/>
      <c r="B57" s="59"/>
      <c r="C57" s="59"/>
    </row>
    <row r="58" spans="1:11" ht="15.95" customHeight="1">
      <c r="A58" s="59"/>
      <c r="B58" s="59"/>
      <c r="C58" s="59"/>
    </row>
    <row r="59" spans="1:11" ht="15.95" customHeight="1">
      <c r="A59" s="59"/>
      <c r="B59" s="59"/>
      <c r="C59" s="59"/>
    </row>
    <row r="60" spans="1:11" ht="15.95" customHeight="1">
      <c r="A60" s="59"/>
      <c r="B60" s="59"/>
      <c r="C60" s="59"/>
    </row>
    <row r="61" spans="1:11" ht="15.95" customHeight="1">
      <c r="A61" s="59"/>
      <c r="B61" s="59"/>
      <c r="C61" s="59"/>
    </row>
    <row r="62" spans="1:11" ht="15.95" customHeight="1">
      <c r="A62" s="59"/>
      <c r="B62" s="59"/>
      <c r="C62" s="59"/>
    </row>
    <row r="63" spans="1:11" ht="15.95" customHeight="1">
      <c r="A63" s="59"/>
      <c r="B63" s="59"/>
      <c r="C63" s="59"/>
    </row>
    <row r="64" spans="1:11" ht="15.95" customHeight="1">
      <c r="A64" s="59"/>
      <c r="B64" s="59"/>
      <c r="C64" s="59"/>
    </row>
    <row r="65" spans="1:3" ht="15.95" customHeight="1">
      <c r="A65" s="59"/>
      <c r="B65" s="59"/>
      <c r="C65" s="59"/>
    </row>
    <row r="66" spans="1:3" ht="15.95" customHeight="1">
      <c r="A66" s="59"/>
      <c r="B66" s="59"/>
      <c r="C66" s="59"/>
    </row>
    <row r="67" spans="1:3" ht="15.95" customHeight="1">
      <c r="A67" s="59"/>
      <c r="B67" s="59"/>
      <c r="C67" s="59"/>
    </row>
    <row r="68" spans="1:3" ht="15.95" customHeight="1">
      <c r="A68" s="59"/>
      <c r="B68" s="59"/>
      <c r="C68" s="59"/>
    </row>
    <row r="69" spans="1:3" ht="15.95" customHeight="1">
      <c r="A69" s="59"/>
      <c r="B69" s="59"/>
      <c r="C69" s="59"/>
    </row>
    <row r="70" spans="1:3" ht="15.95" customHeight="1">
      <c r="A70" s="59"/>
      <c r="B70" s="59"/>
      <c r="C70" s="59"/>
    </row>
    <row r="71" spans="1:3">
      <c r="A71" s="59"/>
      <c r="B71" s="59"/>
      <c r="C71" s="59"/>
    </row>
    <row r="72" spans="1:3">
      <c r="A72" s="59"/>
      <c r="B72" s="59"/>
      <c r="C72" s="59"/>
    </row>
    <row r="73" spans="1:3">
      <c r="A73" s="59"/>
      <c r="B73" s="59"/>
      <c r="C73" s="59"/>
    </row>
    <row r="74" spans="1:3">
      <c r="A74" s="59"/>
      <c r="B74" s="59"/>
      <c r="C74" s="59"/>
    </row>
    <row r="75" spans="1:3">
      <c r="A75" s="59"/>
      <c r="B75" s="59"/>
      <c r="C75" s="59"/>
    </row>
    <row r="76" spans="1:3">
      <c r="A76" s="59"/>
    </row>
  </sheetData>
  <mergeCells count="8">
    <mergeCell ref="A4:G4"/>
    <mergeCell ref="A5:G5"/>
    <mergeCell ref="A7:G7"/>
    <mergeCell ref="A9:A10"/>
    <mergeCell ref="D9:E9"/>
    <mergeCell ref="B9:C9"/>
    <mergeCell ref="F9:G9"/>
    <mergeCell ref="E8:G8"/>
  </mergeCells>
  <phoneticPr fontId="2" type="noConversion"/>
  <printOptions horizontalCentered="1"/>
  <pageMargins left="0.78740157480314965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Normal="100" workbookViewId="0"/>
  </sheetViews>
  <sheetFormatPr defaultRowHeight="15.75"/>
  <cols>
    <col min="1" max="1" width="37.5" style="33" customWidth="1"/>
    <col min="2" max="2" width="10.75" style="33" customWidth="1"/>
    <col min="3" max="3" width="8.75" style="33" customWidth="1"/>
    <col min="4" max="4" width="10.75" style="33" customWidth="1"/>
    <col min="5" max="5" width="8.75" style="33" customWidth="1"/>
    <col min="6" max="6" width="10.75" style="33" customWidth="1"/>
    <col min="7" max="7" width="8.75" style="33" customWidth="1"/>
    <col min="8" max="8" width="8.875" style="33"/>
    <col min="9" max="9" width="13" style="33" customWidth="1"/>
    <col min="10" max="253" width="8.875" style="33"/>
    <col min="254" max="254" width="5.625" style="33" customWidth="1"/>
    <col min="255" max="255" width="43.625" style="33" customWidth="1"/>
    <col min="256" max="256" width="37.625" style="33" customWidth="1"/>
    <col min="257" max="257" width="15.625" style="33" customWidth="1"/>
    <col min="258" max="509" width="8.875" style="33"/>
    <col min="510" max="510" width="5.625" style="33" customWidth="1"/>
    <col min="511" max="511" width="43.625" style="33" customWidth="1"/>
    <col min="512" max="512" width="37.625" style="33" customWidth="1"/>
    <col min="513" max="513" width="15.625" style="33" customWidth="1"/>
    <col min="514" max="765" width="8.875" style="33"/>
    <col min="766" max="766" width="5.625" style="33" customWidth="1"/>
    <col min="767" max="767" width="43.625" style="33" customWidth="1"/>
    <col min="768" max="768" width="37.625" style="33" customWidth="1"/>
    <col min="769" max="769" width="15.625" style="33" customWidth="1"/>
    <col min="770" max="1021" width="8.875" style="33"/>
    <col min="1022" max="1022" width="5.625" style="33" customWidth="1"/>
    <col min="1023" max="1023" width="43.625" style="33" customWidth="1"/>
    <col min="1024" max="1024" width="37.625" style="33" customWidth="1"/>
    <col min="1025" max="1025" width="15.625" style="33" customWidth="1"/>
    <col min="1026" max="1277" width="8.875" style="33"/>
    <col min="1278" max="1278" width="5.625" style="33" customWidth="1"/>
    <col min="1279" max="1279" width="43.625" style="33" customWidth="1"/>
    <col min="1280" max="1280" width="37.625" style="33" customWidth="1"/>
    <col min="1281" max="1281" width="15.625" style="33" customWidth="1"/>
    <col min="1282" max="1533" width="8.875" style="33"/>
    <col min="1534" max="1534" width="5.625" style="33" customWidth="1"/>
    <col min="1535" max="1535" width="43.625" style="33" customWidth="1"/>
    <col min="1536" max="1536" width="37.625" style="33" customWidth="1"/>
    <col min="1537" max="1537" width="15.625" style="33" customWidth="1"/>
    <col min="1538" max="1789" width="8.875" style="33"/>
    <col min="1790" max="1790" width="5.625" style="33" customWidth="1"/>
    <col min="1791" max="1791" width="43.625" style="33" customWidth="1"/>
    <col min="1792" max="1792" width="37.625" style="33" customWidth="1"/>
    <col min="1793" max="1793" width="15.625" style="33" customWidth="1"/>
    <col min="1794" max="2045" width="8.875" style="33"/>
    <col min="2046" max="2046" width="5.625" style="33" customWidth="1"/>
    <col min="2047" max="2047" width="43.625" style="33" customWidth="1"/>
    <col min="2048" max="2048" width="37.625" style="33" customWidth="1"/>
    <col min="2049" max="2049" width="15.625" style="33" customWidth="1"/>
    <col min="2050" max="2301" width="8.875" style="33"/>
    <col min="2302" max="2302" width="5.625" style="33" customWidth="1"/>
    <col min="2303" max="2303" width="43.625" style="33" customWidth="1"/>
    <col min="2304" max="2304" width="37.625" style="33" customWidth="1"/>
    <col min="2305" max="2305" width="15.625" style="33" customWidth="1"/>
    <col min="2306" max="2557" width="8.875" style="33"/>
    <col min="2558" max="2558" width="5.625" style="33" customWidth="1"/>
    <col min="2559" max="2559" width="43.625" style="33" customWidth="1"/>
    <col min="2560" max="2560" width="37.625" style="33" customWidth="1"/>
    <col min="2561" max="2561" width="15.625" style="33" customWidth="1"/>
    <col min="2562" max="2813" width="8.875" style="33"/>
    <col min="2814" max="2814" width="5.625" style="33" customWidth="1"/>
    <col min="2815" max="2815" width="43.625" style="33" customWidth="1"/>
    <col min="2816" max="2816" width="37.625" style="33" customWidth="1"/>
    <col min="2817" max="2817" width="15.625" style="33" customWidth="1"/>
    <col min="2818" max="3069" width="8.875" style="33"/>
    <col min="3070" max="3070" width="5.625" style="33" customWidth="1"/>
    <col min="3071" max="3071" width="43.625" style="33" customWidth="1"/>
    <col min="3072" max="3072" width="37.625" style="33" customWidth="1"/>
    <col min="3073" max="3073" width="15.625" style="33" customWidth="1"/>
    <col min="3074" max="3325" width="8.875" style="33"/>
    <col min="3326" max="3326" width="5.625" style="33" customWidth="1"/>
    <col min="3327" max="3327" width="43.625" style="33" customWidth="1"/>
    <col min="3328" max="3328" width="37.625" style="33" customWidth="1"/>
    <col min="3329" max="3329" width="15.625" style="33" customWidth="1"/>
    <col min="3330" max="3581" width="8.875" style="33"/>
    <col min="3582" max="3582" width="5.625" style="33" customWidth="1"/>
    <col min="3583" max="3583" width="43.625" style="33" customWidth="1"/>
    <col min="3584" max="3584" width="37.625" style="33" customWidth="1"/>
    <col min="3585" max="3585" width="15.625" style="33" customWidth="1"/>
    <col min="3586" max="3837" width="8.875" style="33"/>
    <col min="3838" max="3838" width="5.625" style="33" customWidth="1"/>
    <col min="3839" max="3839" width="43.625" style="33" customWidth="1"/>
    <col min="3840" max="3840" width="37.625" style="33" customWidth="1"/>
    <col min="3841" max="3841" width="15.625" style="33" customWidth="1"/>
    <col min="3842" max="4093" width="8.875" style="33"/>
    <col min="4094" max="4094" width="5.625" style="33" customWidth="1"/>
    <col min="4095" max="4095" width="43.625" style="33" customWidth="1"/>
    <col min="4096" max="4096" width="37.625" style="33" customWidth="1"/>
    <col min="4097" max="4097" width="15.625" style="33" customWidth="1"/>
    <col min="4098" max="4349" width="8.875" style="33"/>
    <col min="4350" max="4350" width="5.625" style="33" customWidth="1"/>
    <col min="4351" max="4351" width="43.625" style="33" customWidth="1"/>
    <col min="4352" max="4352" width="37.625" style="33" customWidth="1"/>
    <col min="4353" max="4353" width="15.625" style="33" customWidth="1"/>
    <col min="4354" max="4605" width="8.875" style="33"/>
    <col min="4606" max="4606" width="5.625" style="33" customWidth="1"/>
    <col min="4607" max="4607" width="43.625" style="33" customWidth="1"/>
    <col min="4608" max="4608" width="37.625" style="33" customWidth="1"/>
    <col min="4609" max="4609" width="15.625" style="33" customWidth="1"/>
    <col min="4610" max="4861" width="8.875" style="33"/>
    <col min="4862" max="4862" width="5.625" style="33" customWidth="1"/>
    <col min="4863" max="4863" width="43.625" style="33" customWidth="1"/>
    <col min="4864" max="4864" width="37.625" style="33" customWidth="1"/>
    <col min="4865" max="4865" width="15.625" style="33" customWidth="1"/>
    <col min="4866" max="5117" width="8.875" style="33"/>
    <col min="5118" max="5118" width="5.625" style="33" customWidth="1"/>
    <col min="5119" max="5119" width="43.625" style="33" customWidth="1"/>
    <col min="5120" max="5120" width="37.625" style="33" customWidth="1"/>
    <col min="5121" max="5121" width="15.625" style="33" customWidth="1"/>
    <col min="5122" max="5373" width="8.875" style="33"/>
    <col min="5374" max="5374" width="5.625" style="33" customWidth="1"/>
    <col min="5375" max="5375" width="43.625" style="33" customWidth="1"/>
    <col min="5376" max="5376" width="37.625" style="33" customWidth="1"/>
    <col min="5377" max="5377" width="15.625" style="33" customWidth="1"/>
    <col min="5378" max="5629" width="8.875" style="33"/>
    <col min="5630" max="5630" width="5.625" style="33" customWidth="1"/>
    <col min="5631" max="5631" width="43.625" style="33" customWidth="1"/>
    <col min="5632" max="5632" width="37.625" style="33" customWidth="1"/>
    <col min="5633" max="5633" width="15.625" style="33" customWidth="1"/>
    <col min="5634" max="5885" width="8.875" style="33"/>
    <col min="5886" max="5886" width="5.625" style="33" customWidth="1"/>
    <col min="5887" max="5887" width="43.625" style="33" customWidth="1"/>
    <col min="5888" max="5888" width="37.625" style="33" customWidth="1"/>
    <col min="5889" max="5889" width="15.625" style="33" customWidth="1"/>
    <col min="5890" max="6141" width="8.875" style="33"/>
    <col min="6142" max="6142" width="5.625" style="33" customWidth="1"/>
    <col min="6143" max="6143" width="43.625" style="33" customWidth="1"/>
    <col min="6144" max="6144" width="37.625" style="33" customWidth="1"/>
    <col min="6145" max="6145" width="15.625" style="33" customWidth="1"/>
    <col min="6146" max="6397" width="8.875" style="33"/>
    <col min="6398" max="6398" width="5.625" style="33" customWidth="1"/>
    <col min="6399" max="6399" width="43.625" style="33" customWidth="1"/>
    <col min="6400" max="6400" width="37.625" style="33" customWidth="1"/>
    <col min="6401" max="6401" width="15.625" style="33" customWidth="1"/>
    <col min="6402" max="6653" width="8.875" style="33"/>
    <col min="6654" max="6654" width="5.625" style="33" customWidth="1"/>
    <col min="6655" max="6655" width="43.625" style="33" customWidth="1"/>
    <col min="6656" max="6656" width="37.625" style="33" customWidth="1"/>
    <col min="6657" max="6657" width="15.625" style="33" customWidth="1"/>
    <col min="6658" max="6909" width="8.875" style="33"/>
    <col min="6910" max="6910" width="5.625" style="33" customWidth="1"/>
    <col min="6911" max="6911" width="43.625" style="33" customWidth="1"/>
    <col min="6912" max="6912" width="37.625" style="33" customWidth="1"/>
    <col min="6913" max="6913" width="15.625" style="33" customWidth="1"/>
    <col min="6914" max="7165" width="8.875" style="33"/>
    <col min="7166" max="7166" width="5.625" style="33" customWidth="1"/>
    <col min="7167" max="7167" width="43.625" style="33" customWidth="1"/>
    <col min="7168" max="7168" width="37.625" style="33" customWidth="1"/>
    <col min="7169" max="7169" width="15.625" style="33" customWidth="1"/>
    <col min="7170" max="7421" width="8.875" style="33"/>
    <col min="7422" max="7422" width="5.625" style="33" customWidth="1"/>
    <col min="7423" max="7423" width="43.625" style="33" customWidth="1"/>
    <col min="7424" max="7424" width="37.625" style="33" customWidth="1"/>
    <col min="7425" max="7425" width="15.625" style="33" customWidth="1"/>
    <col min="7426" max="7677" width="8.875" style="33"/>
    <col min="7678" max="7678" width="5.625" style="33" customWidth="1"/>
    <col min="7679" max="7679" width="43.625" style="33" customWidth="1"/>
    <col min="7680" max="7680" width="37.625" style="33" customWidth="1"/>
    <col min="7681" max="7681" width="15.625" style="33" customWidth="1"/>
    <col min="7682" max="7933" width="8.875" style="33"/>
    <col min="7934" max="7934" width="5.625" style="33" customWidth="1"/>
    <col min="7935" max="7935" width="43.625" style="33" customWidth="1"/>
    <col min="7936" max="7936" width="37.625" style="33" customWidth="1"/>
    <col min="7937" max="7937" width="15.625" style="33" customWidth="1"/>
    <col min="7938" max="8189" width="8.875" style="33"/>
    <col min="8190" max="8190" width="5.625" style="33" customWidth="1"/>
    <col min="8191" max="8191" width="43.625" style="33" customWidth="1"/>
    <col min="8192" max="8192" width="37.625" style="33" customWidth="1"/>
    <col min="8193" max="8193" width="15.625" style="33" customWidth="1"/>
    <col min="8194" max="8445" width="8.875" style="33"/>
    <col min="8446" max="8446" width="5.625" style="33" customWidth="1"/>
    <col min="8447" max="8447" width="43.625" style="33" customWidth="1"/>
    <col min="8448" max="8448" width="37.625" style="33" customWidth="1"/>
    <col min="8449" max="8449" width="15.625" style="33" customWidth="1"/>
    <col min="8450" max="8701" width="8.875" style="33"/>
    <col min="8702" max="8702" width="5.625" style="33" customWidth="1"/>
    <col min="8703" max="8703" width="43.625" style="33" customWidth="1"/>
    <col min="8704" max="8704" width="37.625" style="33" customWidth="1"/>
    <col min="8705" max="8705" width="15.625" style="33" customWidth="1"/>
    <col min="8706" max="8957" width="8.875" style="33"/>
    <col min="8958" max="8958" width="5.625" style="33" customWidth="1"/>
    <col min="8959" max="8959" width="43.625" style="33" customWidth="1"/>
    <col min="8960" max="8960" width="37.625" style="33" customWidth="1"/>
    <col min="8961" max="8961" width="15.625" style="33" customWidth="1"/>
    <col min="8962" max="9213" width="8.875" style="33"/>
    <col min="9214" max="9214" width="5.625" style="33" customWidth="1"/>
    <col min="9215" max="9215" width="43.625" style="33" customWidth="1"/>
    <col min="9216" max="9216" width="37.625" style="33" customWidth="1"/>
    <col min="9217" max="9217" width="15.625" style="33" customWidth="1"/>
    <col min="9218" max="9469" width="8.875" style="33"/>
    <col min="9470" max="9470" width="5.625" style="33" customWidth="1"/>
    <col min="9471" max="9471" width="43.625" style="33" customWidth="1"/>
    <col min="9472" max="9472" width="37.625" style="33" customWidth="1"/>
    <col min="9473" max="9473" width="15.625" style="33" customWidth="1"/>
    <col min="9474" max="9725" width="8.875" style="33"/>
    <col min="9726" max="9726" width="5.625" style="33" customWidth="1"/>
    <col min="9727" max="9727" width="43.625" style="33" customWidth="1"/>
    <col min="9728" max="9728" width="37.625" style="33" customWidth="1"/>
    <col min="9729" max="9729" width="15.625" style="33" customWidth="1"/>
    <col min="9730" max="9981" width="8.875" style="33"/>
    <col min="9982" max="9982" width="5.625" style="33" customWidth="1"/>
    <col min="9983" max="9983" width="43.625" style="33" customWidth="1"/>
    <col min="9984" max="9984" width="37.625" style="33" customWidth="1"/>
    <col min="9985" max="9985" width="15.625" style="33" customWidth="1"/>
    <col min="9986" max="10237" width="8.875" style="33"/>
    <col min="10238" max="10238" width="5.625" style="33" customWidth="1"/>
    <col min="10239" max="10239" width="43.625" style="33" customWidth="1"/>
    <col min="10240" max="10240" width="37.625" style="33" customWidth="1"/>
    <col min="10241" max="10241" width="15.625" style="33" customWidth="1"/>
    <col min="10242" max="10493" width="8.875" style="33"/>
    <col min="10494" max="10494" width="5.625" style="33" customWidth="1"/>
    <col min="10495" max="10495" width="43.625" style="33" customWidth="1"/>
    <col min="10496" max="10496" width="37.625" style="33" customWidth="1"/>
    <col min="10497" max="10497" width="15.625" style="33" customWidth="1"/>
    <col min="10498" max="10749" width="8.875" style="33"/>
    <col min="10750" max="10750" width="5.625" style="33" customWidth="1"/>
    <col min="10751" max="10751" width="43.625" style="33" customWidth="1"/>
    <col min="10752" max="10752" width="37.625" style="33" customWidth="1"/>
    <col min="10753" max="10753" width="15.625" style="33" customWidth="1"/>
    <col min="10754" max="11005" width="8.875" style="33"/>
    <col min="11006" max="11006" width="5.625" style="33" customWidth="1"/>
    <col min="11007" max="11007" width="43.625" style="33" customWidth="1"/>
    <col min="11008" max="11008" width="37.625" style="33" customWidth="1"/>
    <col min="11009" max="11009" width="15.625" style="33" customWidth="1"/>
    <col min="11010" max="11261" width="8.875" style="33"/>
    <col min="11262" max="11262" width="5.625" style="33" customWidth="1"/>
    <col min="11263" max="11263" width="43.625" style="33" customWidth="1"/>
    <col min="11264" max="11264" width="37.625" style="33" customWidth="1"/>
    <col min="11265" max="11265" width="15.625" style="33" customWidth="1"/>
    <col min="11266" max="11517" width="8.875" style="33"/>
    <col min="11518" max="11518" width="5.625" style="33" customWidth="1"/>
    <col min="11519" max="11519" width="43.625" style="33" customWidth="1"/>
    <col min="11520" max="11520" width="37.625" style="33" customWidth="1"/>
    <col min="11521" max="11521" width="15.625" style="33" customWidth="1"/>
    <col min="11522" max="11773" width="8.875" style="33"/>
    <col min="11774" max="11774" width="5.625" style="33" customWidth="1"/>
    <col min="11775" max="11775" width="43.625" style="33" customWidth="1"/>
    <col min="11776" max="11776" width="37.625" style="33" customWidth="1"/>
    <col min="11777" max="11777" width="15.625" style="33" customWidth="1"/>
    <col min="11778" max="12029" width="8.875" style="33"/>
    <col min="12030" max="12030" width="5.625" style="33" customWidth="1"/>
    <col min="12031" max="12031" width="43.625" style="33" customWidth="1"/>
    <col min="12032" max="12032" width="37.625" style="33" customWidth="1"/>
    <col min="12033" max="12033" width="15.625" style="33" customWidth="1"/>
    <col min="12034" max="12285" width="8.875" style="33"/>
    <col min="12286" max="12286" width="5.625" style="33" customWidth="1"/>
    <col min="12287" max="12287" width="43.625" style="33" customWidth="1"/>
    <col min="12288" max="12288" width="37.625" style="33" customWidth="1"/>
    <col min="12289" max="12289" width="15.625" style="33" customWidth="1"/>
    <col min="12290" max="12541" width="8.875" style="33"/>
    <col min="12542" max="12542" width="5.625" style="33" customWidth="1"/>
    <col min="12543" max="12543" width="43.625" style="33" customWidth="1"/>
    <col min="12544" max="12544" width="37.625" style="33" customWidth="1"/>
    <col min="12545" max="12545" width="15.625" style="33" customWidth="1"/>
    <col min="12546" max="12797" width="8.875" style="33"/>
    <col min="12798" max="12798" width="5.625" style="33" customWidth="1"/>
    <col min="12799" max="12799" width="43.625" style="33" customWidth="1"/>
    <col min="12800" max="12800" width="37.625" style="33" customWidth="1"/>
    <col min="12801" max="12801" width="15.625" style="33" customWidth="1"/>
    <col min="12802" max="13053" width="8.875" style="33"/>
    <col min="13054" max="13054" width="5.625" style="33" customWidth="1"/>
    <col min="13055" max="13055" width="43.625" style="33" customWidth="1"/>
    <col min="13056" max="13056" width="37.625" style="33" customWidth="1"/>
    <col min="13057" max="13057" width="15.625" style="33" customWidth="1"/>
    <col min="13058" max="13309" width="8.875" style="33"/>
    <col min="13310" max="13310" width="5.625" style="33" customWidth="1"/>
    <col min="13311" max="13311" width="43.625" style="33" customWidth="1"/>
    <col min="13312" max="13312" width="37.625" style="33" customWidth="1"/>
    <col min="13313" max="13313" width="15.625" style="33" customWidth="1"/>
    <col min="13314" max="13565" width="8.875" style="33"/>
    <col min="13566" max="13566" width="5.625" style="33" customWidth="1"/>
    <col min="13567" max="13567" width="43.625" style="33" customWidth="1"/>
    <col min="13568" max="13568" width="37.625" style="33" customWidth="1"/>
    <col min="13569" max="13569" width="15.625" style="33" customWidth="1"/>
    <col min="13570" max="13821" width="8.875" style="33"/>
    <col min="13822" max="13822" width="5.625" style="33" customWidth="1"/>
    <col min="13823" max="13823" width="43.625" style="33" customWidth="1"/>
    <col min="13824" max="13824" width="37.625" style="33" customWidth="1"/>
    <col min="13825" max="13825" width="15.625" style="33" customWidth="1"/>
    <col min="13826" max="14077" width="8.875" style="33"/>
    <col min="14078" max="14078" width="5.625" style="33" customWidth="1"/>
    <col min="14079" max="14079" width="43.625" style="33" customWidth="1"/>
    <col min="14080" max="14080" width="37.625" style="33" customWidth="1"/>
    <col min="14081" max="14081" width="15.625" style="33" customWidth="1"/>
    <col min="14082" max="14333" width="8.875" style="33"/>
    <col min="14334" max="14334" width="5.625" style="33" customWidth="1"/>
    <col min="14335" max="14335" width="43.625" style="33" customWidth="1"/>
    <col min="14336" max="14336" width="37.625" style="33" customWidth="1"/>
    <col min="14337" max="14337" width="15.625" style="33" customWidth="1"/>
    <col min="14338" max="14589" width="8.875" style="33"/>
    <col min="14590" max="14590" width="5.625" style="33" customWidth="1"/>
    <col min="14591" max="14591" width="43.625" style="33" customWidth="1"/>
    <col min="14592" max="14592" width="37.625" style="33" customWidth="1"/>
    <col min="14593" max="14593" width="15.625" style="33" customWidth="1"/>
    <col min="14594" max="14845" width="8.875" style="33"/>
    <col min="14846" max="14846" width="5.625" style="33" customWidth="1"/>
    <col min="14847" max="14847" width="43.625" style="33" customWidth="1"/>
    <col min="14848" max="14848" width="37.625" style="33" customWidth="1"/>
    <col min="14849" max="14849" width="15.625" style="33" customWidth="1"/>
    <col min="14850" max="15101" width="8.875" style="33"/>
    <col min="15102" max="15102" width="5.625" style="33" customWidth="1"/>
    <col min="15103" max="15103" width="43.625" style="33" customWidth="1"/>
    <col min="15104" max="15104" width="37.625" style="33" customWidth="1"/>
    <col min="15105" max="15105" width="15.625" style="33" customWidth="1"/>
    <col min="15106" max="15357" width="8.875" style="33"/>
    <col min="15358" max="15358" width="5.625" style="33" customWidth="1"/>
    <col min="15359" max="15359" width="43.625" style="33" customWidth="1"/>
    <col min="15360" max="15360" width="37.625" style="33" customWidth="1"/>
    <col min="15361" max="15361" width="15.625" style="33" customWidth="1"/>
    <col min="15362" max="15613" width="8.875" style="33"/>
    <col min="15614" max="15614" width="5.625" style="33" customWidth="1"/>
    <col min="15615" max="15615" width="43.625" style="33" customWidth="1"/>
    <col min="15616" max="15616" width="37.625" style="33" customWidth="1"/>
    <col min="15617" max="15617" width="15.625" style="33" customWidth="1"/>
    <col min="15618" max="15869" width="8.875" style="33"/>
    <col min="15870" max="15870" width="5.625" style="33" customWidth="1"/>
    <col min="15871" max="15871" width="43.625" style="33" customWidth="1"/>
    <col min="15872" max="15872" width="37.625" style="33" customWidth="1"/>
    <col min="15873" max="15873" width="15.625" style="33" customWidth="1"/>
    <col min="15874" max="16125" width="8.875" style="33"/>
    <col min="16126" max="16126" width="5.625" style="33" customWidth="1"/>
    <col min="16127" max="16127" width="43.625" style="33" customWidth="1"/>
    <col min="16128" max="16128" width="37.625" style="33" customWidth="1"/>
    <col min="16129" max="16129" width="15.625" style="33" customWidth="1"/>
    <col min="16130" max="16382" width="8.875" style="33"/>
    <col min="16383" max="16384" width="8.875" style="33" customWidth="1"/>
  </cols>
  <sheetData>
    <row r="1" spans="1:10" ht="60" customHeight="1">
      <c r="A1" s="32"/>
      <c r="B1" s="32"/>
      <c r="C1" s="32"/>
    </row>
    <row r="2" spans="1:10" ht="27.95" customHeight="1">
      <c r="A2" s="32"/>
      <c r="B2" s="32"/>
      <c r="C2" s="32"/>
    </row>
    <row r="3" spans="1:10" ht="26.1" customHeight="1">
      <c r="A3" s="193" t="s">
        <v>84</v>
      </c>
      <c r="B3" s="193"/>
      <c r="C3" s="193"/>
      <c r="D3" s="193"/>
      <c r="E3" s="193"/>
      <c r="F3" s="193"/>
      <c r="G3" s="193"/>
    </row>
    <row r="4" spans="1:10" ht="15.95" customHeight="1">
      <c r="A4" s="32"/>
      <c r="F4" s="194" t="s">
        <v>3</v>
      </c>
      <c r="G4" s="194"/>
    </row>
    <row r="5" spans="1:10" ht="20.100000000000001" customHeight="1">
      <c r="A5" s="195" t="s">
        <v>72</v>
      </c>
      <c r="B5" s="196" t="s">
        <v>890</v>
      </c>
      <c r="C5" s="196"/>
      <c r="D5" s="196" t="s">
        <v>126</v>
      </c>
      <c r="E5" s="196"/>
      <c r="F5" s="196" t="s">
        <v>73</v>
      </c>
      <c r="G5" s="196"/>
    </row>
    <row r="6" spans="1:10" ht="20.100000000000001" customHeight="1">
      <c r="A6" s="195"/>
      <c r="B6" s="34" t="s">
        <v>6</v>
      </c>
      <c r="C6" s="34" t="s">
        <v>124</v>
      </c>
      <c r="D6" s="34" t="s">
        <v>6</v>
      </c>
      <c r="E6" s="34" t="s">
        <v>124</v>
      </c>
      <c r="F6" s="34" t="s">
        <v>6</v>
      </c>
      <c r="G6" s="34" t="s">
        <v>124</v>
      </c>
      <c r="H6" s="98"/>
    </row>
    <row r="7" spans="1:10" ht="20.100000000000001" customHeight="1">
      <c r="A7" s="80" t="s">
        <v>155</v>
      </c>
      <c r="B7" s="70">
        <v>834</v>
      </c>
      <c r="C7" s="71">
        <f>B7/$B$28*100</f>
        <v>5.2085935548338753</v>
      </c>
      <c r="D7" s="70">
        <v>673</v>
      </c>
      <c r="E7" s="71">
        <v>4.5999999999999996</v>
      </c>
      <c r="F7" s="70">
        <f>B7-D7</f>
        <v>161</v>
      </c>
      <c r="G7" s="71">
        <f>ROUND(F7/D7*100,1)</f>
        <v>23.9</v>
      </c>
      <c r="H7" s="153"/>
      <c r="I7" s="121"/>
      <c r="J7" s="106"/>
    </row>
    <row r="8" spans="1:10" ht="20.100000000000001" customHeight="1">
      <c r="A8" s="80" t="s">
        <v>94</v>
      </c>
      <c r="B8" s="70">
        <v>234</v>
      </c>
      <c r="C8" s="71">
        <f t="shared" ref="C8:C27" si="0">B8/$B$28*100</f>
        <v>1.4614039470397202</v>
      </c>
      <c r="D8" s="70">
        <v>469</v>
      </c>
      <c r="E8" s="71">
        <v>3.2</v>
      </c>
      <c r="F8" s="70">
        <f t="shared" ref="F8:F27" si="1">B8-D8</f>
        <v>-235</v>
      </c>
      <c r="G8" s="71">
        <f t="shared" ref="G8:G27" si="2">ROUND(F8/D8*100,1)</f>
        <v>-50.1</v>
      </c>
      <c r="H8" s="153"/>
      <c r="I8" s="121"/>
      <c r="J8" s="106"/>
    </row>
    <row r="9" spans="1:10" ht="20.100000000000001" customHeight="1">
      <c r="A9" s="80" t="s">
        <v>95</v>
      </c>
      <c r="B9" s="70">
        <v>5043</v>
      </c>
      <c r="C9" s="71">
        <f t="shared" si="0"/>
        <v>31.49512865350987</v>
      </c>
      <c r="D9" s="70">
        <v>4402</v>
      </c>
      <c r="E9" s="71">
        <v>29.9</v>
      </c>
      <c r="F9" s="70">
        <f t="shared" si="1"/>
        <v>641</v>
      </c>
      <c r="G9" s="71">
        <f t="shared" si="2"/>
        <v>14.6</v>
      </c>
      <c r="H9" s="153"/>
      <c r="I9" s="121"/>
      <c r="J9" s="106"/>
    </row>
    <row r="10" spans="1:10" ht="20.100000000000001" customHeight="1">
      <c r="A10" s="80" t="s">
        <v>132</v>
      </c>
      <c r="B10" s="70">
        <v>363</v>
      </c>
      <c r="C10" s="71">
        <f t="shared" si="0"/>
        <v>2.2670497127154636</v>
      </c>
      <c r="D10" s="70">
        <v>256</v>
      </c>
      <c r="E10" s="71">
        <v>1.7</v>
      </c>
      <c r="F10" s="70">
        <f t="shared" si="1"/>
        <v>107</v>
      </c>
      <c r="G10" s="71">
        <f t="shared" si="2"/>
        <v>41.8</v>
      </c>
      <c r="H10" s="153"/>
      <c r="I10" s="121"/>
      <c r="J10" s="106"/>
    </row>
    <row r="11" spans="1:10" ht="20.100000000000001" customHeight="1">
      <c r="A11" s="80" t="s">
        <v>96</v>
      </c>
      <c r="B11" s="70">
        <v>628</v>
      </c>
      <c r="C11" s="71">
        <f t="shared" si="0"/>
        <v>3.9220584561578815</v>
      </c>
      <c r="D11" s="70">
        <v>684</v>
      </c>
      <c r="E11" s="71">
        <v>4.5999999999999996</v>
      </c>
      <c r="F11" s="70">
        <f t="shared" si="1"/>
        <v>-56</v>
      </c>
      <c r="G11" s="71">
        <f t="shared" si="2"/>
        <v>-8.1999999999999993</v>
      </c>
      <c r="H11" s="153"/>
      <c r="I11" s="121"/>
      <c r="J11" s="106"/>
    </row>
    <row r="12" spans="1:10" ht="20.100000000000001" customHeight="1">
      <c r="A12" s="80" t="s">
        <v>97</v>
      </c>
      <c r="B12" s="70">
        <v>506</v>
      </c>
      <c r="C12" s="71">
        <f t="shared" si="0"/>
        <v>3.16012990257307</v>
      </c>
      <c r="D12" s="70">
        <v>288</v>
      </c>
      <c r="E12" s="71">
        <v>1.9</v>
      </c>
      <c r="F12" s="70">
        <f t="shared" si="1"/>
        <v>218</v>
      </c>
      <c r="G12" s="71">
        <f t="shared" si="2"/>
        <v>75.7</v>
      </c>
      <c r="H12" s="153"/>
      <c r="I12" s="121"/>
      <c r="J12" s="106"/>
    </row>
    <row r="13" spans="1:10" ht="20.100000000000001" customHeight="1">
      <c r="A13" s="80" t="s">
        <v>98</v>
      </c>
      <c r="B13" s="70">
        <v>244</v>
      </c>
      <c r="C13" s="71">
        <f t="shared" si="0"/>
        <v>1.5238571071696227</v>
      </c>
      <c r="D13" s="70">
        <v>273</v>
      </c>
      <c r="E13" s="71">
        <v>1.9</v>
      </c>
      <c r="F13" s="70">
        <f t="shared" si="1"/>
        <v>-29</v>
      </c>
      <c r="G13" s="71">
        <f t="shared" si="2"/>
        <v>-10.6</v>
      </c>
      <c r="H13" s="153"/>
      <c r="I13" s="121"/>
      <c r="J13" s="122"/>
    </row>
    <row r="14" spans="1:10" ht="20.100000000000001" customHeight="1">
      <c r="A14" s="80" t="s">
        <v>99</v>
      </c>
      <c r="B14" s="70">
        <v>674</v>
      </c>
      <c r="C14" s="71">
        <f t="shared" si="0"/>
        <v>4.2093429927554338</v>
      </c>
      <c r="D14" s="70">
        <v>572</v>
      </c>
      <c r="E14" s="71">
        <v>3.9</v>
      </c>
      <c r="F14" s="70">
        <f t="shared" si="1"/>
        <v>102</v>
      </c>
      <c r="G14" s="71">
        <f t="shared" si="2"/>
        <v>17.8</v>
      </c>
      <c r="H14" s="153"/>
      <c r="I14" s="121"/>
      <c r="J14" s="106"/>
    </row>
    <row r="15" spans="1:10" ht="20.100000000000001" customHeight="1">
      <c r="A15" s="80" t="s">
        <v>100</v>
      </c>
      <c r="B15" s="70">
        <v>701</v>
      </c>
      <c r="C15" s="71">
        <f t="shared" si="0"/>
        <v>4.3779665251061699</v>
      </c>
      <c r="D15" s="70">
        <v>624</v>
      </c>
      <c r="E15" s="71">
        <v>4.2</v>
      </c>
      <c r="F15" s="70">
        <f t="shared" si="1"/>
        <v>77</v>
      </c>
      <c r="G15" s="71">
        <f t="shared" si="2"/>
        <v>12.3</v>
      </c>
      <c r="H15" s="153"/>
      <c r="I15" s="121"/>
      <c r="J15" s="106"/>
    </row>
    <row r="16" spans="1:10" ht="20.100000000000001" customHeight="1">
      <c r="A16" s="80" t="s">
        <v>101</v>
      </c>
      <c r="B16" s="70">
        <v>1893</v>
      </c>
      <c r="C16" s="71">
        <f t="shared" si="0"/>
        <v>11.822383212590557</v>
      </c>
      <c r="D16" s="70">
        <v>2016</v>
      </c>
      <c r="E16" s="71">
        <v>13.7</v>
      </c>
      <c r="F16" s="70">
        <f t="shared" si="1"/>
        <v>-123</v>
      </c>
      <c r="G16" s="71">
        <f t="shared" si="2"/>
        <v>-6.1</v>
      </c>
      <c r="H16" s="153"/>
      <c r="I16" s="121"/>
      <c r="J16" s="106"/>
    </row>
    <row r="17" spans="1:12" ht="20.100000000000001" customHeight="1">
      <c r="A17" s="80" t="s">
        <v>102</v>
      </c>
      <c r="B17" s="70">
        <v>755</v>
      </c>
      <c r="C17" s="71">
        <f t="shared" si="0"/>
        <v>4.7152135898076448</v>
      </c>
      <c r="D17" s="70">
        <v>772</v>
      </c>
      <c r="E17" s="71">
        <v>5.2</v>
      </c>
      <c r="F17" s="70">
        <f t="shared" si="1"/>
        <v>-17</v>
      </c>
      <c r="G17" s="71">
        <f t="shared" si="2"/>
        <v>-2.2000000000000002</v>
      </c>
      <c r="H17" s="153"/>
      <c r="I17" s="121"/>
      <c r="J17" s="106"/>
    </row>
    <row r="18" spans="1:12" ht="20.100000000000001" customHeight="1">
      <c r="A18" s="80" t="s">
        <v>103</v>
      </c>
      <c r="B18" s="70">
        <v>2482</v>
      </c>
      <c r="C18" s="71">
        <f t="shared" si="0"/>
        <v>15.500874344241819</v>
      </c>
      <c r="D18" s="70">
        <v>1853</v>
      </c>
      <c r="E18" s="71">
        <v>12.6</v>
      </c>
      <c r="F18" s="70">
        <f t="shared" si="1"/>
        <v>629</v>
      </c>
      <c r="G18" s="71">
        <f t="shared" si="2"/>
        <v>33.9</v>
      </c>
      <c r="H18" s="153"/>
      <c r="I18" s="121"/>
      <c r="J18" s="106"/>
    </row>
    <row r="19" spans="1:12" ht="20.100000000000001" customHeight="1">
      <c r="A19" s="80" t="s">
        <v>104</v>
      </c>
      <c r="B19" s="70">
        <v>1158</v>
      </c>
      <c r="C19" s="71">
        <f t="shared" si="0"/>
        <v>7.2320759430427177</v>
      </c>
      <c r="D19" s="70">
        <v>974</v>
      </c>
      <c r="E19" s="71">
        <v>6.6</v>
      </c>
      <c r="F19" s="70">
        <f t="shared" si="1"/>
        <v>184</v>
      </c>
      <c r="G19" s="71">
        <f t="shared" si="2"/>
        <v>18.899999999999999</v>
      </c>
      <c r="H19" s="153"/>
      <c r="I19" s="121"/>
      <c r="J19" s="106"/>
    </row>
    <row r="20" spans="1:12" ht="20.100000000000001" customHeight="1">
      <c r="A20" s="80" t="s">
        <v>105</v>
      </c>
      <c r="B20" s="70">
        <v>13</v>
      </c>
      <c r="C20" s="71">
        <f t="shared" si="0"/>
        <v>8.1189108168873356E-2</v>
      </c>
      <c r="D20" s="70">
        <v>71</v>
      </c>
      <c r="E20" s="71">
        <v>0.5</v>
      </c>
      <c r="F20" s="70">
        <f t="shared" si="1"/>
        <v>-58</v>
      </c>
      <c r="G20" s="71">
        <f t="shared" si="2"/>
        <v>-81.7</v>
      </c>
      <c r="H20" s="153"/>
      <c r="I20" s="121"/>
      <c r="J20" s="106"/>
    </row>
    <row r="21" spans="1:12" ht="20.100000000000001" customHeight="1">
      <c r="A21" s="108" t="s">
        <v>166</v>
      </c>
      <c r="B21" s="70">
        <v>-60</v>
      </c>
      <c r="C21" s="71">
        <f t="shared" si="0"/>
        <v>-0.37471896077941547</v>
      </c>
      <c r="D21" s="70">
        <v>-41</v>
      </c>
      <c r="E21" s="71">
        <v>-0.3</v>
      </c>
      <c r="F21" s="70">
        <f t="shared" si="1"/>
        <v>-19</v>
      </c>
      <c r="G21" s="71">
        <v>0</v>
      </c>
      <c r="H21" s="153"/>
      <c r="I21" s="121"/>
      <c r="J21" s="106"/>
    </row>
    <row r="22" spans="1:12" ht="20.100000000000001" customHeight="1">
      <c r="A22" s="108" t="s">
        <v>167</v>
      </c>
      <c r="B22" s="70">
        <v>2</v>
      </c>
      <c r="C22" s="71">
        <f t="shared" si="0"/>
        <v>1.2490632025980514E-2</v>
      </c>
      <c r="D22" s="70">
        <v>12</v>
      </c>
      <c r="E22" s="71">
        <v>0.1</v>
      </c>
      <c r="F22" s="70">
        <f t="shared" si="1"/>
        <v>-10</v>
      </c>
      <c r="G22" s="71">
        <f t="shared" si="2"/>
        <v>-83.3</v>
      </c>
      <c r="H22" s="153"/>
      <c r="I22" s="121"/>
      <c r="J22" s="106"/>
    </row>
    <row r="23" spans="1:12" ht="20.100000000000001" customHeight="1">
      <c r="A23" s="108" t="s">
        <v>168</v>
      </c>
      <c r="B23" s="70">
        <v>399</v>
      </c>
      <c r="C23" s="71">
        <f t="shared" si="0"/>
        <v>2.4918810891831127</v>
      </c>
      <c r="D23" s="70">
        <v>690</v>
      </c>
      <c r="E23" s="71">
        <v>4.7</v>
      </c>
      <c r="F23" s="70">
        <f t="shared" si="1"/>
        <v>-291</v>
      </c>
      <c r="G23" s="71">
        <f t="shared" si="2"/>
        <v>-42.2</v>
      </c>
      <c r="H23" s="153"/>
      <c r="I23" s="121"/>
      <c r="J23" s="106"/>
    </row>
    <row r="24" spans="1:12" ht="20.100000000000001" customHeight="1">
      <c r="A24" s="108" t="s">
        <v>169</v>
      </c>
      <c r="B24" s="70">
        <v>-3</v>
      </c>
      <c r="C24" s="71">
        <f t="shared" si="0"/>
        <v>-1.8735948038970773E-2</v>
      </c>
      <c r="D24" s="70">
        <v>-2</v>
      </c>
      <c r="E24" s="71">
        <v>0</v>
      </c>
      <c r="F24" s="70">
        <f t="shared" si="1"/>
        <v>-1</v>
      </c>
      <c r="G24" s="71">
        <v>0</v>
      </c>
      <c r="H24" s="153"/>
      <c r="I24" s="121"/>
      <c r="J24" s="106"/>
    </row>
    <row r="25" spans="1:12" ht="20.100000000000001" customHeight="1">
      <c r="A25" s="108" t="s">
        <v>170</v>
      </c>
      <c r="B25" s="70">
        <v>-1</v>
      </c>
      <c r="C25" s="71">
        <f t="shared" si="0"/>
        <v>-6.2453160129902572E-3</v>
      </c>
      <c r="D25" s="86">
        <v>0</v>
      </c>
      <c r="E25" s="86">
        <v>0</v>
      </c>
      <c r="F25" s="70">
        <f t="shared" si="1"/>
        <v>-1</v>
      </c>
      <c r="G25" s="71">
        <v>0</v>
      </c>
      <c r="H25" s="153"/>
      <c r="I25" s="121"/>
      <c r="J25" s="106"/>
    </row>
    <row r="26" spans="1:12" s="46" customFormat="1" ht="17.100000000000001" customHeight="1">
      <c r="A26" s="108" t="s">
        <v>171</v>
      </c>
      <c r="B26" s="70">
        <v>-11</v>
      </c>
      <c r="C26" s="71">
        <f t="shared" si="0"/>
        <v>-6.8698476142892831E-2</v>
      </c>
      <c r="D26" s="70">
        <v>-22</v>
      </c>
      <c r="E26" s="71">
        <v>-0.1</v>
      </c>
      <c r="F26" s="70">
        <f t="shared" si="1"/>
        <v>11</v>
      </c>
      <c r="G26" s="71">
        <v>0</v>
      </c>
      <c r="H26" s="153"/>
      <c r="I26" s="121"/>
      <c r="J26" s="106"/>
      <c r="K26" s="33"/>
      <c r="L26" s="33"/>
    </row>
    <row r="27" spans="1:12" ht="17.25" customHeight="1">
      <c r="A27" s="108" t="s">
        <v>172</v>
      </c>
      <c r="B27" s="70">
        <v>158</v>
      </c>
      <c r="C27" s="71">
        <f t="shared" si="0"/>
        <v>0.98675993005246065</v>
      </c>
      <c r="D27" s="70">
        <v>158</v>
      </c>
      <c r="E27" s="71">
        <v>1.1000000000000001</v>
      </c>
      <c r="F27" s="70">
        <f t="shared" si="1"/>
        <v>0</v>
      </c>
      <c r="G27" s="71">
        <f t="shared" si="2"/>
        <v>0</v>
      </c>
      <c r="H27" s="153"/>
      <c r="I27" s="121"/>
      <c r="J27" s="106"/>
    </row>
    <row r="28" spans="1:12" ht="20.100000000000001" customHeight="1">
      <c r="A28" s="80" t="s">
        <v>106</v>
      </c>
      <c r="B28" s="70">
        <f>SUM(B7:B27)</f>
        <v>16012</v>
      </c>
      <c r="C28" s="71">
        <v>100</v>
      </c>
      <c r="D28" s="70">
        <v>14722</v>
      </c>
      <c r="E28" s="71">
        <v>100</v>
      </c>
      <c r="F28" s="70">
        <f>SUM(F7:F27)</f>
        <v>1290</v>
      </c>
      <c r="G28" s="71">
        <f>ROUND(F28/D28*100,1)</f>
        <v>8.8000000000000007</v>
      </c>
      <c r="H28" s="153"/>
      <c r="I28" s="121"/>
      <c r="J28" s="106"/>
    </row>
    <row r="29" spans="1:12" ht="15" customHeight="1">
      <c r="A29" s="114"/>
      <c r="B29" s="32"/>
      <c r="C29" s="32"/>
    </row>
    <row r="30" spans="1:12" ht="20.100000000000001" customHeight="1">
      <c r="A30" s="115"/>
      <c r="B30" s="37"/>
      <c r="C30" s="38"/>
    </row>
    <row r="31" spans="1:12" ht="20.100000000000001" customHeight="1">
      <c r="A31" s="32"/>
      <c r="B31" s="32"/>
      <c r="C31" s="32"/>
    </row>
    <row r="32" spans="1:12" ht="20.100000000000001" customHeight="1">
      <c r="A32" s="32"/>
      <c r="B32" s="32"/>
      <c r="C32" s="32"/>
    </row>
    <row r="33" spans="1:3" ht="20.100000000000001" customHeight="1">
      <c r="A33" s="32"/>
      <c r="B33" s="32"/>
      <c r="C33" s="32"/>
    </row>
    <row r="34" spans="1:3" ht="20.100000000000001" customHeight="1">
      <c r="A34" s="32"/>
      <c r="B34" s="32"/>
      <c r="C34" s="32"/>
    </row>
    <row r="35" spans="1:3" ht="20.100000000000001" customHeight="1">
      <c r="A35" s="32"/>
      <c r="B35" s="32"/>
      <c r="C35" s="32"/>
    </row>
    <row r="36" spans="1:3" ht="20.100000000000001" customHeight="1">
      <c r="A36" s="32"/>
      <c r="B36" s="32"/>
      <c r="C36" s="32"/>
    </row>
    <row r="37" spans="1:3" ht="20.100000000000001" customHeight="1">
      <c r="A37" s="32"/>
      <c r="B37" s="32"/>
      <c r="C37" s="32"/>
    </row>
    <row r="38" spans="1:3" ht="20.100000000000001" customHeight="1">
      <c r="A38" s="32"/>
      <c r="B38" s="32"/>
      <c r="C38" s="32"/>
    </row>
    <row r="39" spans="1:3" ht="20.100000000000001" customHeight="1">
      <c r="A39" s="32"/>
      <c r="B39" s="32"/>
      <c r="C39" s="32"/>
    </row>
    <row r="40" spans="1:3" ht="20.100000000000001" customHeight="1">
      <c r="A40" s="32"/>
      <c r="B40" s="32"/>
      <c r="C40" s="32"/>
    </row>
    <row r="41" spans="1:3" ht="20.100000000000001" customHeight="1">
      <c r="A41" s="32"/>
      <c r="B41" s="32"/>
      <c r="C41" s="32"/>
    </row>
    <row r="42" spans="1:3" ht="20.100000000000001" customHeight="1">
      <c r="A42" s="32"/>
      <c r="B42" s="32"/>
      <c r="C42" s="32"/>
    </row>
    <row r="43" spans="1:3" ht="20.100000000000001" customHeight="1">
      <c r="A43" s="32"/>
      <c r="B43" s="32"/>
      <c r="C43" s="32"/>
    </row>
    <row r="44" spans="1:3" ht="20.100000000000001" customHeight="1">
      <c r="A44" s="32"/>
      <c r="B44" s="32"/>
      <c r="C44" s="32"/>
    </row>
    <row r="45" spans="1:3" ht="20.100000000000001" customHeight="1">
      <c r="A45" s="32"/>
      <c r="B45" s="32"/>
      <c r="C45" s="32"/>
    </row>
    <row r="46" spans="1:3" ht="20.100000000000001" customHeight="1">
      <c r="A46" s="32"/>
      <c r="B46" s="32"/>
      <c r="C46" s="32"/>
    </row>
    <row r="47" spans="1:3" ht="20.100000000000001" customHeight="1">
      <c r="A47" s="32"/>
      <c r="B47" s="32"/>
      <c r="C47" s="32"/>
    </row>
    <row r="48" spans="1:3" ht="20.100000000000001" customHeight="1">
      <c r="A48" s="32"/>
      <c r="B48" s="32"/>
      <c r="C48" s="32"/>
    </row>
    <row r="49" spans="1:3" ht="20.100000000000001" customHeight="1">
      <c r="A49" s="32"/>
      <c r="B49" s="32"/>
      <c r="C49" s="32"/>
    </row>
    <row r="50" spans="1:3" ht="20.100000000000001" customHeight="1">
      <c r="A50" s="32"/>
      <c r="B50" s="32"/>
      <c r="C50" s="32"/>
    </row>
    <row r="51" spans="1:3" ht="20.100000000000001" customHeight="1">
      <c r="A51" s="32"/>
      <c r="B51" s="32"/>
      <c r="C51" s="32"/>
    </row>
    <row r="52" spans="1:3" ht="20.100000000000001" customHeight="1">
      <c r="A52" s="32"/>
      <c r="B52" s="32"/>
      <c r="C52" s="32"/>
    </row>
    <row r="53" spans="1:3" ht="20.100000000000001" customHeight="1">
      <c r="A53" s="32"/>
      <c r="B53" s="32"/>
      <c r="C53" s="32"/>
    </row>
    <row r="54" spans="1:3" ht="20.100000000000001" customHeight="1">
      <c r="A54" s="32"/>
      <c r="B54" s="32"/>
      <c r="C54" s="32"/>
    </row>
    <row r="55" spans="1:3" ht="20.100000000000001" customHeight="1">
      <c r="A55" s="32"/>
      <c r="B55" s="32"/>
      <c r="C55" s="32"/>
    </row>
    <row r="56" spans="1:3">
      <c r="A56" s="32"/>
      <c r="B56" s="32"/>
      <c r="C56" s="32"/>
    </row>
    <row r="57" spans="1:3">
      <c r="A57" s="32"/>
      <c r="B57" s="32"/>
      <c r="C57" s="32"/>
    </row>
  </sheetData>
  <mergeCells count="6">
    <mergeCell ref="A3:G3"/>
    <mergeCell ref="F4:G4"/>
    <mergeCell ref="A5:A6"/>
    <mergeCell ref="B5:C5"/>
    <mergeCell ref="D5:E5"/>
    <mergeCell ref="F5:G5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zoomScaleNormal="100" workbookViewId="0"/>
  </sheetViews>
  <sheetFormatPr defaultRowHeight="15.75"/>
  <cols>
    <col min="1" max="1" width="35" style="40" bestFit="1" customWidth="1"/>
    <col min="2" max="2" width="10.75" style="40" customWidth="1"/>
    <col min="3" max="3" width="8.75" style="40" customWidth="1"/>
    <col min="4" max="4" width="10.75" style="40" customWidth="1"/>
    <col min="5" max="5" width="8.75" style="40" customWidth="1"/>
    <col min="6" max="6" width="10.75" style="40" customWidth="1"/>
    <col min="7" max="7" width="8.75" style="40" customWidth="1"/>
    <col min="8" max="252" width="8.875" style="40"/>
    <col min="253" max="253" width="21.625" style="40" customWidth="1"/>
    <col min="254" max="254" width="38.625" style="40" customWidth="1"/>
    <col min="255" max="255" width="37.625" style="40" customWidth="1"/>
    <col min="256" max="256" width="15.625" style="40" customWidth="1"/>
    <col min="257" max="508" width="8.875" style="40"/>
    <col min="509" max="509" width="21.625" style="40" customWidth="1"/>
    <col min="510" max="510" width="38.625" style="40" customWidth="1"/>
    <col min="511" max="511" width="37.625" style="40" customWidth="1"/>
    <col min="512" max="512" width="15.625" style="40" customWidth="1"/>
    <col min="513" max="764" width="8.875" style="40"/>
    <col min="765" max="765" width="21.625" style="40" customWidth="1"/>
    <col min="766" max="766" width="38.625" style="40" customWidth="1"/>
    <col min="767" max="767" width="37.625" style="40" customWidth="1"/>
    <col min="768" max="768" width="15.625" style="40" customWidth="1"/>
    <col min="769" max="1020" width="8.875" style="40"/>
    <col min="1021" max="1021" width="21.625" style="40" customWidth="1"/>
    <col min="1022" max="1022" width="38.625" style="40" customWidth="1"/>
    <col min="1023" max="1023" width="37.625" style="40" customWidth="1"/>
    <col min="1024" max="1024" width="15.625" style="40" customWidth="1"/>
    <col min="1025" max="1276" width="8.875" style="40"/>
    <col min="1277" max="1277" width="21.625" style="40" customWidth="1"/>
    <col min="1278" max="1278" width="38.625" style="40" customWidth="1"/>
    <col min="1279" max="1279" width="37.625" style="40" customWidth="1"/>
    <col min="1280" max="1280" width="15.625" style="40" customWidth="1"/>
    <col min="1281" max="1532" width="8.875" style="40"/>
    <col min="1533" max="1533" width="21.625" style="40" customWidth="1"/>
    <col min="1534" max="1534" width="38.625" style="40" customWidth="1"/>
    <col min="1535" max="1535" width="37.625" style="40" customWidth="1"/>
    <col min="1536" max="1536" width="15.625" style="40" customWidth="1"/>
    <col min="1537" max="1788" width="8.875" style="40"/>
    <col min="1789" max="1789" width="21.625" style="40" customWidth="1"/>
    <col min="1790" max="1790" width="38.625" style="40" customWidth="1"/>
    <col min="1791" max="1791" width="37.625" style="40" customWidth="1"/>
    <col min="1792" max="1792" width="15.625" style="40" customWidth="1"/>
    <col min="1793" max="2044" width="8.875" style="40"/>
    <col min="2045" max="2045" width="21.625" style="40" customWidth="1"/>
    <col min="2046" max="2046" width="38.625" style="40" customWidth="1"/>
    <col min="2047" max="2047" width="37.625" style="40" customWidth="1"/>
    <col min="2048" max="2048" width="15.625" style="40" customWidth="1"/>
    <col min="2049" max="2300" width="8.875" style="40"/>
    <col min="2301" max="2301" width="21.625" style="40" customWidth="1"/>
    <col min="2302" max="2302" width="38.625" style="40" customWidth="1"/>
    <col min="2303" max="2303" width="37.625" style="40" customWidth="1"/>
    <col min="2304" max="2304" width="15.625" style="40" customWidth="1"/>
    <col min="2305" max="2556" width="8.875" style="40"/>
    <col min="2557" max="2557" width="21.625" style="40" customWidth="1"/>
    <col min="2558" max="2558" width="38.625" style="40" customWidth="1"/>
    <col min="2559" max="2559" width="37.625" style="40" customWidth="1"/>
    <col min="2560" max="2560" width="15.625" style="40" customWidth="1"/>
    <col min="2561" max="2812" width="8.875" style="40"/>
    <col min="2813" max="2813" width="21.625" style="40" customWidth="1"/>
    <col min="2814" max="2814" width="38.625" style="40" customWidth="1"/>
    <col min="2815" max="2815" width="37.625" style="40" customWidth="1"/>
    <col min="2816" max="2816" width="15.625" style="40" customWidth="1"/>
    <col min="2817" max="3068" width="8.875" style="40"/>
    <col min="3069" max="3069" width="21.625" style="40" customWidth="1"/>
    <col min="3070" max="3070" width="38.625" style="40" customWidth="1"/>
    <col min="3071" max="3071" width="37.625" style="40" customWidth="1"/>
    <col min="3072" max="3072" width="15.625" style="40" customWidth="1"/>
    <col min="3073" max="3324" width="8.875" style="40"/>
    <col min="3325" max="3325" width="21.625" style="40" customWidth="1"/>
    <col min="3326" max="3326" width="38.625" style="40" customWidth="1"/>
    <col min="3327" max="3327" width="37.625" style="40" customWidth="1"/>
    <col min="3328" max="3328" width="15.625" style="40" customWidth="1"/>
    <col min="3329" max="3580" width="8.875" style="40"/>
    <col min="3581" max="3581" width="21.625" style="40" customWidth="1"/>
    <col min="3582" max="3582" width="38.625" style="40" customWidth="1"/>
    <col min="3583" max="3583" width="37.625" style="40" customWidth="1"/>
    <col min="3584" max="3584" width="15.625" style="40" customWidth="1"/>
    <col min="3585" max="3836" width="8.875" style="40"/>
    <col min="3837" max="3837" width="21.625" style="40" customWidth="1"/>
    <col min="3838" max="3838" width="38.625" style="40" customWidth="1"/>
    <col min="3839" max="3839" width="37.625" style="40" customWidth="1"/>
    <col min="3840" max="3840" width="15.625" style="40" customWidth="1"/>
    <col min="3841" max="4092" width="8.875" style="40"/>
    <col min="4093" max="4093" width="21.625" style="40" customWidth="1"/>
    <col min="4094" max="4094" width="38.625" style="40" customWidth="1"/>
    <col min="4095" max="4095" width="37.625" style="40" customWidth="1"/>
    <col min="4096" max="4096" width="15.625" style="40" customWidth="1"/>
    <col min="4097" max="4348" width="8.875" style="40"/>
    <col min="4349" max="4349" width="21.625" style="40" customWidth="1"/>
    <col min="4350" max="4350" width="38.625" style="40" customWidth="1"/>
    <col min="4351" max="4351" width="37.625" style="40" customWidth="1"/>
    <col min="4352" max="4352" width="15.625" style="40" customWidth="1"/>
    <col min="4353" max="4604" width="8.875" style="40"/>
    <col min="4605" max="4605" width="21.625" style="40" customWidth="1"/>
    <col min="4606" max="4606" width="38.625" style="40" customWidth="1"/>
    <col min="4607" max="4607" width="37.625" style="40" customWidth="1"/>
    <col min="4608" max="4608" width="15.625" style="40" customWidth="1"/>
    <col min="4609" max="4860" width="8.875" style="40"/>
    <col min="4861" max="4861" width="21.625" style="40" customWidth="1"/>
    <col min="4862" max="4862" width="38.625" style="40" customWidth="1"/>
    <col min="4863" max="4863" width="37.625" style="40" customWidth="1"/>
    <col min="4864" max="4864" width="15.625" style="40" customWidth="1"/>
    <col min="4865" max="5116" width="8.875" style="40"/>
    <col min="5117" max="5117" width="21.625" style="40" customWidth="1"/>
    <col min="5118" max="5118" width="38.625" style="40" customWidth="1"/>
    <col min="5119" max="5119" width="37.625" style="40" customWidth="1"/>
    <col min="5120" max="5120" width="15.625" style="40" customWidth="1"/>
    <col min="5121" max="5372" width="8.875" style="40"/>
    <col min="5373" max="5373" width="21.625" style="40" customWidth="1"/>
    <col min="5374" max="5374" width="38.625" style="40" customWidth="1"/>
    <col min="5375" max="5375" width="37.625" style="40" customWidth="1"/>
    <col min="5376" max="5376" width="15.625" style="40" customWidth="1"/>
    <col min="5377" max="5628" width="8.875" style="40"/>
    <col min="5629" max="5629" width="21.625" style="40" customWidth="1"/>
    <col min="5630" max="5630" width="38.625" style="40" customWidth="1"/>
    <col min="5631" max="5631" width="37.625" style="40" customWidth="1"/>
    <col min="5632" max="5632" width="15.625" style="40" customWidth="1"/>
    <col min="5633" max="5884" width="8.875" style="40"/>
    <col min="5885" max="5885" width="21.625" style="40" customWidth="1"/>
    <col min="5886" max="5886" width="38.625" style="40" customWidth="1"/>
    <col min="5887" max="5887" width="37.625" style="40" customWidth="1"/>
    <col min="5888" max="5888" width="15.625" style="40" customWidth="1"/>
    <col min="5889" max="6140" width="8.875" style="40"/>
    <col min="6141" max="6141" width="21.625" style="40" customWidth="1"/>
    <col min="6142" max="6142" width="38.625" style="40" customWidth="1"/>
    <col min="6143" max="6143" width="37.625" style="40" customWidth="1"/>
    <col min="6144" max="6144" width="15.625" style="40" customWidth="1"/>
    <col min="6145" max="6396" width="8.875" style="40"/>
    <col min="6397" max="6397" width="21.625" style="40" customWidth="1"/>
    <col min="6398" max="6398" width="38.625" style="40" customWidth="1"/>
    <col min="6399" max="6399" width="37.625" style="40" customWidth="1"/>
    <col min="6400" max="6400" width="15.625" style="40" customWidth="1"/>
    <col min="6401" max="6652" width="8.875" style="40"/>
    <col min="6653" max="6653" width="21.625" style="40" customWidth="1"/>
    <col min="6654" max="6654" width="38.625" style="40" customWidth="1"/>
    <col min="6655" max="6655" width="37.625" style="40" customWidth="1"/>
    <col min="6656" max="6656" width="15.625" style="40" customWidth="1"/>
    <col min="6657" max="6908" width="8.875" style="40"/>
    <col min="6909" max="6909" width="21.625" style="40" customWidth="1"/>
    <col min="6910" max="6910" width="38.625" style="40" customWidth="1"/>
    <col min="6911" max="6911" width="37.625" style="40" customWidth="1"/>
    <col min="6912" max="6912" width="15.625" style="40" customWidth="1"/>
    <col min="6913" max="7164" width="8.875" style="40"/>
    <col min="7165" max="7165" width="21.625" style="40" customWidth="1"/>
    <col min="7166" max="7166" width="38.625" style="40" customWidth="1"/>
    <col min="7167" max="7167" width="37.625" style="40" customWidth="1"/>
    <col min="7168" max="7168" width="15.625" style="40" customWidth="1"/>
    <col min="7169" max="7420" width="8.875" style="40"/>
    <col min="7421" max="7421" width="21.625" style="40" customWidth="1"/>
    <col min="7422" max="7422" width="38.625" style="40" customWidth="1"/>
    <col min="7423" max="7423" width="37.625" style="40" customWidth="1"/>
    <col min="7424" max="7424" width="15.625" style="40" customWidth="1"/>
    <col min="7425" max="7676" width="8.875" style="40"/>
    <col min="7677" max="7677" width="21.625" style="40" customWidth="1"/>
    <col min="7678" max="7678" width="38.625" style="40" customWidth="1"/>
    <col min="7679" max="7679" width="37.625" style="40" customWidth="1"/>
    <col min="7680" max="7680" width="15.625" style="40" customWidth="1"/>
    <col min="7681" max="7932" width="8.875" style="40"/>
    <col min="7933" max="7933" width="21.625" style="40" customWidth="1"/>
    <col min="7934" max="7934" width="38.625" style="40" customWidth="1"/>
    <col min="7935" max="7935" width="37.625" style="40" customWidth="1"/>
    <col min="7936" max="7936" width="15.625" style="40" customWidth="1"/>
    <col min="7937" max="8188" width="8.875" style="40"/>
    <col min="8189" max="8189" width="21.625" style="40" customWidth="1"/>
    <col min="8190" max="8190" width="38.625" style="40" customWidth="1"/>
    <col min="8191" max="8191" width="37.625" style="40" customWidth="1"/>
    <col min="8192" max="8192" width="15.625" style="40" customWidth="1"/>
    <col min="8193" max="8444" width="8.875" style="40"/>
    <col min="8445" max="8445" width="21.625" style="40" customWidth="1"/>
    <col min="8446" max="8446" width="38.625" style="40" customWidth="1"/>
    <col min="8447" max="8447" width="37.625" style="40" customWidth="1"/>
    <col min="8448" max="8448" width="15.625" style="40" customWidth="1"/>
    <col min="8449" max="8700" width="8.875" style="40"/>
    <col min="8701" max="8701" width="21.625" style="40" customWidth="1"/>
    <col min="8702" max="8702" width="38.625" style="40" customWidth="1"/>
    <col min="8703" max="8703" width="37.625" style="40" customWidth="1"/>
    <col min="8704" max="8704" width="15.625" style="40" customWidth="1"/>
    <col min="8705" max="8956" width="8.875" style="40"/>
    <col min="8957" max="8957" width="21.625" style="40" customWidth="1"/>
    <col min="8958" max="8958" width="38.625" style="40" customWidth="1"/>
    <col min="8959" max="8959" width="37.625" style="40" customWidth="1"/>
    <col min="8960" max="8960" width="15.625" style="40" customWidth="1"/>
    <col min="8961" max="9212" width="8.875" style="40"/>
    <col min="9213" max="9213" width="21.625" style="40" customWidth="1"/>
    <col min="9214" max="9214" width="38.625" style="40" customWidth="1"/>
    <col min="9215" max="9215" width="37.625" style="40" customWidth="1"/>
    <col min="9216" max="9216" width="15.625" style="40" customWidth="1"/>
    <col min="9217" max="9468" width="8.875" style="40"/>
    <col min="9469" max="9469" width="21.625" style="40" customWidth="1"/>
    <col min="9470" max="9470" width="38.625" style="40" customWidth="1"/>
    <col min="9471" max="9471" width="37.625" style="40" customWidth="1"/>
    <col min="9472" max="9472" width="15.625" style="40" customWidth="1"/>
    <col min="9473" max="9724" width="8.875" style="40"/>
    <col min="9725" max="9725" width="21.625" style="40" customWidth="1"/>
    <col min="9726" max="9726" width="38.625" style="40" customWidth="1"/>
    <col min="9727" max="9727" width="37.625" style="40" customWidth="1"/>
    <col min="9728" max="9728" width="15.625" style="40" customWidth="1"/>
    <col min="9729" max="9980" width="8.875" style="40"/>
    <col min="9981" max="9981" width="21.625" style="40" customWidth="1"/>
    <col min="9982" max="9982" width="38.625" style="40" customWidth="1"/>
    <col min="9983" max="9983" width="37.625" style="40" customWidth="1"/>
    <col min="9984" max="9984" width="15.625" style="40" customWidth="1"/>
    <col min="9985" max="10236" width="8.875" style="40"/>
    <col min="10237" max="10237" width="21.625" style="40" customWidth="1"/>
    <col min="10238" max="10238" width="38.625" style="40" customWidth="1"/>
    <col min="10239" max="10239" width="37.625" style="40" customWidth="1"/>
    <col min="10240" max="10240" width="15.625" style="40" customWidth="1"/>
    <col min="10241" max="10492" width="8.875" style="40"/>
    <col min="10493" max="10493" width="21.625" style="40" customWidth="1"/>
    <col min="10494" max="10494" width="38.625" style="40" customWidth="1"/>
    <col min="10495" max="10495" width="37.625" style="40" customWidth="1"/>
    <col min="10496" max="10496" width="15.625" style="40" customWidth="1"/>
    <col min="10497" max="10748" width="8.875" style="40"/>
    <col min="10749" max="10749" width="21.625" style="40" customWidth="1"/>
    <col min="10750" max="10750" width="38.625" style="40" customWidth="1"/>
    <col min="10751" max="10751" width="37.625" style="40" customWidth="1"/>
    <col min="10752" max="10752" width="15.625" style="40" customWidth="1"/>
    <col min="10753" max="11004" width="8.875" style="40"/>
    <col min="11005" max="11005" width="21.625" style="40" customWidth="1"/>
    <col min="11006" max="11006" width="38.625" style="40" customWidth="1"/>
    <col min="11007" max="11007" width="37.625" style="40" customWidth="1"/>
    <col min="11008" max="11008" width="15.625" style="40" customWidth="1"/>
    <col min="11009" max="11260" width="8.875" style="40"/>
    <col min="11261" max="11261" width="21.625" style="40" customWidth="1"/>
    <col min="11262" max="11262" width="38.625" style="40" customWidth="1"/>
    <col min="11263" max="11263" width="37.625" style="40" customWidth="1"/>
    <col min="11264" max="11264" width="15.625" style="40" customWidth="1"/>
    <col min="11265" max="11516" width="8.875" style="40"/>
    <col min="11517" max="11517" width="21.625" style="40" customWidth="1"/>
    <col min="11518" max="11518" width="38.625" style="40" customWidth="1"/>
    <col min="11519" max="11519" width="37.625" style="40" customWidth="1"/>
    <col min="11520" max="11520" width="15.625" style="40" customWidth="1"/>
    <col min="11521" max="11772" width="8.875" style="40"/>
    <col min="11773" max="11773" width="21.625" style="40" customWidth="1"/>
    <col min="11774" max="11774" width="38.625" style="40" customWidth="1"/>
    <col min="11775" max="11775" width="37.625" style="40" customWidth="1"/>
    <col min="11776" max="11776" width="15.625" style="40" customWidth="1"/>
    <col min="11777" max="12028" width="8.875" style="40"/>
    <col min="12029" max="12029" width="21.625" style="40" customWidth="1"/>
    <col min="12030" max="12030" width="38.625" style="40" customWidth="1"/>
    <col min="12031" max="12031" width="37.625" style="40" customWidth="1"/>
    <col min="12032" max="12032" width="15.625" style="40" customWidth="1"/>
    <col min="12033" max="12284" width="8.875" style="40"/>
    <col min="12285" max="12285" width="21.625" style="40" customWidth="1"/>
    <col min="12286" max="12286" width="38.625" style="40" customWidth="1"/>
    <col min="12287" max="12287" width="37.625" style="40" customWidth="1"/>
    <col min="12288" max="12288" width="15.625" style="40" customWidth="1"/>
    <col min="12289" max="12540" width="8.875" style="40"/>
    <col min="12541" max="12541" width="21.625" style="40" customWidth="1"/>
    <col min="12542" max="12542" width="38.625" style="40" customWidth="1"/>
    <col min="12543" max="12543" width="37.625" style="40" customWidth="1"/>
    <col min="12544" max="12544" width="15.625" style="40" customWidth="1"/>
    <col min="12545" max="12796" width="8.875" style="40"/>
    <col min="12797" max="12797" width="21.625" style="40" customWidth="1"/>
    <col min="12798" max="12798" width="38.625" style="40" customWidth="1"/>
    <col min="12799" max="12799" width="37.625" style="40" customWidth="1"/>
    <col min="12800" max="12800" width="15.625" style="40" customWidth="1"/>
    <col min="12801" max="13052" width="8.875" style="40"/>
    <col min="13053" max="13053" width="21.625" style="40" customWidth="1"/>
    <col min="13054" max="13054" width="38.625" style="40" customWidth="1"/>
    <col min="13055" max="13055" width="37.625" style="40" customWidth="1"/>
    <col min="13056" max="13056" width="15.625" style="40" customWidth="1"/>
    <col min="13057" max="13308" width="8.875" style="40"/>
    <col min="13309" max="13309" width="21.625" style="40" customWidth="1"/>
    <col min="13310" max="13310" width="38.625" style="40" customWidth="1"/>
    <col min="13311" max="13311" width="37.625" style="40" customWidth="1"/>
    <col min="13312" max="13312" width="15.625" style="40" customWidth="1"/>
    <col min="13313" max="13564" width="8.875" style="40"/>
    <col min="13565" max="13565" width="21.625" style="40" customWidth="1"/>
    <col min="13566" max="13566" width="38.625" style="40" customWidth="1"/>
    <col min="13567" max="13567" width="37.625" style="40" customWidth="1"/>
    <col min="13568" max="13568" width="15.625" style="40" customWidth="1"/>
    <col min="13569" max="13820" width="8.875" style="40"/>
    <col min="13821" max="13821" width="21.625" style="40" customWidth="1"/>
    <col min="13822" max="13822" width="38.625" style="40" customWidth="1"/>
    <col min="13823" max="13823" width="37.625" style="40" customWidth="1"/>
    <col min="13824" max="13824" width="15.625" style="40" customWidth="1"/>
    <col min="13825" max="14076" width="8.875" style="40"/>
    <col min="14077" max="14077" width="21.625" style="40" customWidth="1"/>
    <col min="14078" max="14078" width="38.625" style="40" customWidth="1"/>
    <col min="14079" max="14079" width="37.625" style="40" customWidth="1"/>
    <col min="14080" max="14080" width="15.625" style="40" customWidth="1"/>
    <col min="14081" max="14332" width="8.875" style="40"/>
    <col min="14333" max="14333" width="21.625" style="40" customWidth="1"/>
    <col min="14334" max="14334" width="38.625" style="40" customWidth="1"/>
    <col min="14335" max="14335" width="37.625" style="40" customWidth="1"/>
    <col min="14336" max="14336" width="15.625" style="40" customWidth="1"/>
    <col min="14337" max="14588" width="8.875" style="40"/>
    <col min="14589" max="14589" width="21.625" style="40" customWidth="1"/>
    <col min="14590" max="14590" width="38.625" style="40" customWidth="1"/>
    <col min="14591" max="14591" width="37.625" style="40" customWidth="1"/>
    <col min="14592" max="14592" width="15.625" style="40" customWidth="1"/>
    <col min="14593" max="14844" width="8.875" style="40"/>
    <col min="14845" max="14845" width="21.625" style="40" customWidth="1"/>
    <col min="14846" max="14846" width="38.625" style="40" customWidth="1"/>
    <col min="14847" max="14847" width="37.625" style="40" customWidth="1"/>
    <col min="14848" max="14848" width="15.625" style="40" customWidth="1"/>
    <col min="14849" max="15100" width="8.875" style="40"/>
    <col min="15101" max="15101" width="21.625" style="40" customWidth="1"/>
    <col min="15102" max="15102" width="38.625" style="40" customWidth="1"/>
    <col min="15103" max="15103" width="37.625" style="40" customWidth="1"/>
    <col min="15104" max="15104" width="15.625" style="40" customWidth="1"/>
    <col min="15105" max="15356" width="8.875" style="40"/>
    <col min="15357" max="15357" width="21.625" style="40" customWidth="1"/>
    <col min="15358" max="15358" width="38.625" style="40" customWidth="1"/>
    <col min="15359" max="15359" width="37.625" style="40" customWidth="1"/>
    <col min="15360" max="15360" width="15.625" style="40" customWidth="1"/>
    <col min="15361" max="15612" width="8.875" style="40"/>
    <col min="15613" max="15613" width="21.625" style="40" customWidth="1"/>
    <col min="15614" max="15614" width="38.625" style="40" customWidth="1"/>
    <col min="15615" max="15615" width="37.625" style="40" customWidth="1"/>
    <col min="15616" max="15616" width="15.625" style="40" customWidth="1"/>
    <col min="15617" max="15868" width="8.875" style="40"/>
    <col min="15869" max="15869" width="21.625" style="40" customWidth="1"/>
    <col min="15870" max="15870" width="38.625" style="40" customWidth="1"/>
    <col min="15871" max="15871" width="37.625" style="40" customWidth="1"/>
    <col min="15872" max="15872" width="15.625" style="40" customWidth="1"/>
    <col min="15873" max="16124" width="8.875" style="40"/>
    <col min="16125" max="16125" width="21.625" style="40" customWidth="1"/>
    <col min="16126" max="16126" width="38.625" style="40" customWidth="1"/>
    <col min="16127" max="16127" width="37.625" style="40" customWidth="1"/>
    <col min="16128" max="16128" width="15.625" style="40" customWidth="1"/>
    <col min="16129" max="16381" width="8.875" style="40"/>
    <col min="16382" max="16384" width="8.875" style="40" customWidth="1"/>
  </cols>
  <sheetData>
    <row r="1" spans="1:9" ht="60" customHeight="1">
      <c r="A1" s="39"/>
      <c r="B1" s="39"/>
      <c r="C1" s="39"/>
    </row>
    <row r="2" spans="1:9" ht="36" customHeight="1">
      <c r="A2" s="41" t="s">
        <v>88</v>
      </c>
      <c r="B2" s="39"/>
      <c r="C2" s="39"/>
    </row>
    <row r="3" spans="1:9" ht="6" customHeight="1">
      <c r="A3" s="39"/>
      <c r="B3" s="39"/>
      <c r="C3" s="39"/>
    </row>
    <row r="4" spans="1:9" ht="18" customHeight="1">
      <c r="A4" s="198" t="s">
        <v>1096</v>
      </c>
      <c r="B4" s="198"/>
      <c r="C4" s="198"/>
      <c r="D4" s="198"/>
      <c r="E4" s="198"/>
      <c r="F4" s="198"/>
      <c r="G4" s="198"/>
    </row>
    <row r="5" spans="1:9" ht="18" customHeight="1">
      <c r="A5" s="197" t="s">
        <v>1097</v>
      </c>
      <c r="B5" s="181"/>
      <c r="C5" s="181"/>
      <c r="D5" s="181"/>
      <c r="E5" s="181"/>
      <c r="F5" s="181"/>
      <c r="G5" s="181"/>
    </row>
    <row r="6" spans="1:9" ht="18" customHeight="1">
      <c r="A6" s="42" t="s">
        <v>1098</v>
      </c>
      <c r="B6" s="39"/>
      <c r="C6" s="39"/>
    </row>
    <row r="7" spans="1:9" ht="39.950000000000003" customHeight="1">
      <c r="A7" s="199" t="s">
        <v>86</v>
      </c>
      <c r="B7" s="199"/>
      <c r="C7" s="199"/>
      <c r="D7" s="199"/>
      <c r="E7" s="199"/>
      <c r="F7" s="199"/>
      <c r="G7" s="199"/>
    </row>
    <row r="8" spans="1:9" ht="15.95" customHeight="1">
      <c r="A8" s="39"/>
      <c r="F8" s="200" t="s">
        <v>3</v>
      </c>
      <c r="G8" s="200"/>
    </row>
    <row r="9" spans="1:9" ht="17.100000000000001" customHeight="1">
      <c r="A9" s="201" t="s">
        <v>72</v>
      </c>
      <c r="B9" s="202" t="s">
        <v>878</v>
      </c>
      <c r="C9" s="202"/>
      <c r="D9" s="196" t="s">
        <v>125</v>
      </c>
      <c r="E9" s="196"/>
      <c r="F9" s="196" t="s">
        <v>74</v>
      </c>
      <c r="G9" s="196"/>
    </row>
    <row r="10" spans="1:9" ht="17.100000000000001" customHeight="1">
      <c r="A10" s="201"/>
      <c r="B10" s="43" t="s">
        <v>75</v>
      </c>
      <c r="C10" s="43" t="s">
        <v>124</v>
      </c>
      <c r="D10" s="43" t="s">
        <v>75</v>
      </c>
      <c r="E10" s="43" t="s">
        <v>124</v>
      </c>
      <c r="F10" s="43" t="s">
        <v>75</v>
      </c>
      <c r="G10" s="43" t="s">
        <v>124</v>
      </c>
    </row>
    <row r="11" spans="1:9" ht="17.100000000000001" customHeight="1">
      <c r="A11" s="99" t="s">
        <v>154</v>
      </c>
      <c r="B11" s="70">
        <v>8253</v>
      </c>
      <c r="C11" s="71">
        <f>ROUND(B11/$B$32*100,1)</f>
        <v>4</v>
      </c>
      <c r="D11" s="70">
        <v>8098</v>
      </c>
      <c r="E11" s="71">
        <f>ROUND(D11/$D$32*100,1)</f>
        <v>4.0999999999999996</v>
      </c>
      <c r="F11" s="70">
        <f>+B11-D11</f>
        <v>155</v>
      </c>
      <c r="G11" s="71">
        <f>ROUND(F11/D11*100,1)</f>
        <v>1.9</v>
      </c>
      <c r="H11" s="153"/>
      <c r="I11" s="123"/>
    </row>
    <row r="12" spans="1:9" ht="17.100000000000001" customHeight="1">
      <c r="A12" s="81" t="s">
        <v>107</v>
      </c>
      <c r="B12" s="70">
        <v>8803</v>
      </c>
      <c r="C12" s="71">
        <f t="shared" ref="C12:C30" si="0">ROUND(B12/$B$32*100,1)</f>
        <v>4.3</v>
      </c>
      <c r="D12" s="70">
        <v>8457</v>
      </c>
      <c r="E12" s="71">
        <f t="shared" ref="E12:E31" si="1">ROUND(D12/$D$32*100,1)</f>
        <v>4.3</v>
      </c>
      <c r="F12" s="70">
        <f t="shared" ref="F12:F31" si="2">+B12-D12</f>
        <v>346</v>
      </c>
      <c r="G12" s="71">
        <f t="shared" ref="G12:G32" si="3">ROUND(F12/D12*100,1)</f>
        <v>4.0999999999999996</v>
      </c>
      <c r="H12" s="153"/>
      <c r="I12" s="123"/>
    </row>
    <row r="13" spans="1:9" ht="17.100000000000001" customHeight="1">
      <c r="A13" s="81" t="s">
        <v>108</v>
      </c>
      <c r="B13" s="70">
        <v>48671</v>
      </c>
      <c r="C13" s="71">
        <f t="shared" si="0"/>
        <v>23.6</v>
      </c>
      <c r="D13" s="70">
        <v>46533</v>
      </c>
      <c r="E13" s="71">
        <f t="shared" si="1"/>
        <v>23.5</v>
      </c>
      <c r="F13" s="70">
        <f t="shared" si="2"/>
        <v>2138</v>
      </c>
      <c r="G13" s="71">
        <f t="shared" si="3"/>
        <v>4.5999999999999996</v>
      </c>
      <c r="H13" s="153"/>
      <c r="I13" s="123"/>
    </row>
    <row r="14" spans="1:9" ht="17.100000000000001" customHeight="1">
      <c r="A14" s="80" t="s">
        <v>132</v>
      </c>
      <c r="B14" s="70">
        <v>9398</v>
      </c>
      <c r="C14" s="71">
        <f t="shared" si="0"/>
        <v>4.5999999999999996</v>
      </c>
      <c r="D14" s="70">
        <v>8023</v>
      </c>
      <c r="E14" s="71">
        <f t="shared" si="1"/>
        <v>4.0999999999999996</v>
      </c>
      <c r="F14" s="70">
        <f t="shared" si="2"/>
        <v>1375</v>
      </c>
      <c r="G14" s="71">
        <f t="shared" si="3"/>
        <v>17.100000000000001</v>
      </c>
      <c r="H14" s="153"/>
      <c r="I14" s="123"/>
    </row>
    <row r="15" spans="1:9" ht="17.100000000000001" customHeight="1">
      <c r="A15" s="81" t="s">
        <v>109</v>
      </c>
      <c r="B15" s="70">
        <v>10539</v>
      </c>
      <c r="C15" s="71">
        <f t="shared" si="0"/>
        <v>5.0999999999999996</v>
      </c>
      <c r="D15" s="70">
        <v>10335</v>
      </c>
      <c r="E15" s="71">
        <f t="shared" si="1"/>
        <v>5.2</v>
      </c>
      <c r="F15" s="70">
        <f t="shared" si="2"/>
        <v>204</v>
      </c>
      <c r="G15" s="71">
        <f t="shared" si="3"/>
        <v>2</v>
      </c>
      <c r="H15" s="153"/>
      <c r="I15" s="123"/>
    </row>
    <row r="16" spans="1:9" ht="17.100000000000001" customHeight="1">
      <c r="A16" s="81" t="s">
        <v>110</v>
      </c>
      <c r="B16" s="70">
        <v>14899</v>
      </c>
      <c r="C16" s="71">
        <f t="shared" si="0"/>
        <v>7.2</v>
      </c>
      <c r="D16" s="70">
        <v>15129</v>
      </c>
      <c r="E16" s="71">
        <f t="shared" si="1"/>
        <v>7.7</v>
      </c>
      <c r="F16" s="70">
        <f t="shared" si="2"/>
        <v>-230</v>
      </c>
      <c r="G16" s="71">
        <f t="shared" si="3"/>
        <v>-1.5</v>
      </c>
      <c r="H16" s="153"/>
      <c r="I16" s="123"/>
    </row>
    <row r="17" spans="1:12" ht="17.100000000000001" customHeight="1">
      <c r="A17" s="81" t="s">
        <v>98</v>
      </c>
      <c r="B17" s="70">
        <v>6877</v>
      </c>
      <c r="C17" s="71">
        <f t="shared" si="0"/>
        <v>3.3</v>
      </c>
      <c r="D17" s="70">
        <v>6046</v>
      </c>
      <c r="E17" s="71">
        <f t="shared" si="1"/>
        <v>3.1</v>
      </c>
      <c r="F17" s="70">
        <f t="shared" si="2"/>
        <v>831</v>
      </c>
      <c r="G17" s="71">
        <f t="shared" si="3"/>
        <v>13.7</v>
      </c>
      <c r="H17" s="153"/>
      <c r="I17" s="123"/>
    </row>
    <row r="18" spans="1:12" ht="17.100000000000001" customHeight="1">
      <c r="A18" s="81" t="s">
        <v>111</v>
      </c>
      <c r="B18" s="70">
        <v>7912</v>
      </c>
      <c r="C18" s="71">
        <f t="shared" si="0"/>
        <v>3.8</v>
      </c>
      <c r="D18" s="70">
        <v>8587</v>
      </c>
      <c r="E18" s="71">
        <f t="shared" si="1"/>
        <v>4.3</v>
      </c>
      <c r="F18" s="70">
        <f t="shared" si="2"/>
        <v>-675</v>
      </c>
      <c r="G18" s="71">
        <f t="shared" si="3"/>
        <v>-7.9</v>
      </c>
      <c r="H18" s="153"/>
      <c r="I18" s="123"/>
    </row>
    <row r="19" spans="1:12" ht="17.100000000000001" customHeight="1">
      <c r="A19" s="81" t="s">
        <v>112</v>
      </c>
      <c r="B19" s="70">
        <v>10405</v>
      </c>
      <c r="C19" s="71">
        <f t="shared" si="0"/>
        <v>5.0999999999999996</v>
      </c>
      <c r="D19" s="70">
        <v>10899</v>
      </c>
      <c r="E19" s="71">
        <f t="shared" si="1"/>
        <v>5.5</v>
      </c>
      <c r="F19" s="70">
        <f t="shared" si="2"/>
        <v>-494</v>
      </c>
      <c r="G19" s="71">
        <f t="shared" si="3"/>
        <v>-4.5</v>
      </c>
      <c r="H19" s="153"/>
      <c r="I19" s="123"/>
    </row>
    <row r="20" spans="1:12" ht="17.100000000000001" customHeight="1">
      <c r="A20" s="81" t="s">
        <v>113</v>
      </c>
      <c r="B20" s="70">
        <v>20510</v>
      </c>
      <c r="C20" s="71">
        <f t="shared" si="0"/>
        <v>10</v>
      </c>
      <c r="D20" s="70">
        <v>19610</v>
      </c>
      <c r="E20" s="71">
        <f t="shared" si="1"/>
        <v>9.9</v>
      </c>
      <c r="F20" s="70">
        <f t="shared" si="2"/>
        <v>900</v>
      </c>
      <c r="G20" s="71">
        <f t="shared" si="3"/>
        <v>4.5999999999999996</v>
      </c>
      <c r="H20" s="153"/>
      <c r="I20" s="123"/>
    </row>
    <row r="21" spans="1:12" ht="17.100000000000001" customHeight="1">
      <c r="A21" s="81" t="s">
        <v>114</v>
      </c>
      <c r="B21" s="70">
        <v>12442</v>
      </c>
      <c r="C21" s="71">
        <f t="shared" si="0"/>
        <v>6</v>
      </c>
      <c r="D21" s="70">
        <v>11737</v>
      </c>
      <c r="E21" s="71">
        <f t="shared" si="1"/>
        <v>5.9</v>
      </c>
      <c r="F21" s="70">
        <f t="shared" si="2"/>
        <v>705</v>
      </c>
      <c r="G21" s="71">
        <f t="shared" si="3"/>
        <v>6</v>
      </c>
      <c r="H21" s="153"/>
      <c r="I21" s="123"/>
    </row>
    <row r="22" spans="1:12" ht="17.100000000000001" customHeight="1">
      <c r="A22" s="81" t="s">
        <v>115</v>
      </c>
      <c r="B22" s="70">
        <v>24719</v>
      </c>
      <c r="C22" s="71">
        <f t="shared" si="0"/>
        <v>12</v>
      </c>
      <c r="D22" s="70">
        <v>23434</v>
      </c>
      <c r="E22" s="71">
        <f t="shared" si="1"/>
        <v>11.9</v>
      </c>
      <c r="F22" s="70">
        <f t="shared" si="2"/>
        <v>1285</v>
      </c>
      <c r="G22" s="71">
        <f t="shared" si="3"/>
        <v>5.5</v>
      </c>
      <c r="H22" s="153"/>
      <c r="I22" s="123"/>
    </row>
    <row r="23" spans="1:12" ht="17.100000000000001" customHeight="1">
      <c r="A23" s="81" t="s">
        <v>116</v>
      </c>
      <c r="B23" s="70">
        <v>13036</v>
      </c>
      <c r="C23" s="71">
        <f t="shared" si="0"/>
        <v>6.3</v>
      </c>
      <c r="D23" s="70">
        <v>11855</v>
      </c>
      <c r="E23" s="71">
        <f t="shared" si="1"/>
        <v>6</v>
      </c>
      <c r="F23" s="70">
        <f t="shared" si="2"/>
        <v>1181</v>
      </c>
      <c r="G23" s="71">
        <f t="shared" si="3"/>
        <v>10</v>
      </c>
      <c r="H23" s="153"/>
      <c r="I23" s="123"/>
    </row>
    <row r="24" spans="1:12" ht="17.100000000000001" customHeight="1">
      <c r="A24" s="81" t="s">
        <v>117</v>
      </c>
      <c r="B24" s="70">
        <v>2126</v>
      </c>
      <c r="C24" s="71">
        <v>1.1000000000000001</v>
      </c>
      <c r="D24" s="70">
        <v>2311</v>
      </c>
      <c r="E24" s="71">
        <f t="shared" si="1"/>
        <v>1.2</v>
      </c>
      <c r="F24" s="70">
        <f t="shared" si="2"/>
        <v>-185</v>
      </c>
      <c r="G24" s="71">
        <f t="shared" si="3"/>
        <v>-8</v>
      </c>
      <c r="H24" s="153"/>
      <c r="I24" s="123"/>
    </row>
    <row r="25" spans="1:12" ht="17.100000000000001" customHeight="1">
      <c r="A25" s="107" t="s">
        <v>166</v>
      </c>
      <c r="B25" s="70">
        <v>185</v>
      </c>
      <c r="C25" s="71">
        <f t="shared" si="0"/>
        <v>0.1</v>
      </c>
      <c r="D25" s="70">
        <v>37</v>
      </c>
      <c r="E25" s="71">
        <f t="shared" si="1"/>
        <v>0</v>
      </c>
      <c r="F25" s="70">
        <f t="shared" si="2"/>
        <v>148</v>
      </c>
      <c r="G25" s="71">
        <f t="shared" si="3"/>
        <v>400</v>
      </c>
      <c r="H25" s="153"/>
      <c r="I25" s="123"/>
    </row>
    <row r="26" spans="1:12" ht="17.100000000000001" customHeight="1">
      <c r="A26" s="99" t="s">
        <v>173</v>
      </c>
      <c r="B26" s="70">
        <v>502</v>
      </c>
      <c r="C26" s="71">
        <f t="shared" si="0"/>
        <v>0.2</v>
      </c>
      <c r="D26" s="70">
        <v>555</v>
      </c>
      <c r="E26" s="71">
        <f t="shared" si="1"/>
        <v>0.3</v>
      </c>
      <c r="F26" s="70">
        <f t="shared" si="2"/>
        <v>-53</v>
      </c>
      <c r="G26" s="71">
        <f t="shared" si="3"/>
        <v>-9.5</v>
      </c>
      <c r="H26" s="153"/>
      <c r="I26" s="123"/>
    </row>
    <row r="27" spans="1:12" ht="17.100000000000001" customHeight="1">
      <c r="A27" s="99" t="s">
        <v>168</v>
      </c>
      <c r="B27" s="70">
        <v>3757</v>
      </c>
      <c r="C27" s="71">
        <f t="shared" si="0"/>
        <v>1.8</v>
      </c>
      <c r="D27" s="70">
        <v>3204</v>
      </c>
      <c r="E27" s="71">
        <f t="shared" si="1"/>
        <v>1.6</v>
      </c>
      <c r="F27" s="70">
        <f t="shared" si="2"/>
        <v>553</v>
      </c>
      <c r="G27" s="71">
        <f t="shared" si="3"/>
        <v>17.3</v>
      </c>
      <c r="H27" s="153"/>
      <c r="I27" s="123"/>
    </row>
    <row r="28" spans="1:12" ht="17.100000000000001" customHeight="1">
      <c r="A28" s="99" t="s">
        <v>174</v>
      </c>
      <c r="B28" s="70">
        <v>17</v>
      </c>
      <c r="C28" s="71">
        <f t="shared" si="0"/>
        <v>0</v>
      </c>
      <c r="D28" s="70">
        <v>18</v>
      </c>
      <c r="E28" s="71">
        <f t="shared" si="1"/>
        <v>0</v>
      </c>
      <c r="F28" s="70">
        <f t="shared" si="2"/>
        <v>-1</v>
      </c>
      <c r="G28" s="71">
        <f t="shared" si="3"/>
        <v>-5.6</v>
      </c>
      <c r="H28" s="153"/>
      <c r="I28" s="123"/>
    </row>
    <row r="29" spans="1:12" ht="17.100000000000001" customHeight="1">
      <c r="A29" s="99" t="s">
        <v>170</v>
      </c>
      <c r="B29" s="70">
        <v>8</v>
      </c>
      <c r="C29" s="71">
        <f t="shared" si="0"/>
        <v>0</v>
      </c>
      <c r="D29" s="70">
        <v>8</v>
      </c>
      <c r="E29" s="71">
        <f t="shared" si="1"/>
        <v>0</v>
      </c>
      <c r="F29" s="70">
        <f t="shared" si="2"/>
        <v>0</v>
      </c>
      <c r="G29" s="71">
        <f t="shared" si="3"/>
        <v>0</v>
      </c>
      <c r="H29" s="153"/>
      <c r="I29" s="123"/>
    </row>
    <row r="30" spans="1:12" s="46" customFormat="1" ht="17.100000000000001" customHeight="1">
      <c r="A30" s="99" t="s">
        <v>171</v>
      </c>
      <c r="B30" s="70">
        <v>54</v>
      </c>
      <c r="C30" s="71">
        <f t="shared" si="0"/>
        <v>0</v>
      </c>
      <c r="D30" s="70">
        <v>60</v>
      </c>
      <c r="E30" s="71">
        <f t="shared" si="1"/>
        <v>0</v>
      </c>
      <c r="F30" s="70">
        <f t="shared" si="2"/>
        <v>-6</v>
      </c>
      <c r="G30" s="71">
        <f t="shared" si="3"/>
        <v>-10</v>
      </c>
      <c r="H30" s="153"/>
      <c r="I30" s="123"/>
      <c r="J30" s="40"/>
      <c r="K30" s="40"/>
      <c r="L30" s="40"/>
    </row>
    <row r="31" spans="1:12" ht="17.100000000000001" customHeight="1">
      <c r="A31" s="113" t="s">
        <v>172</v>
      </c>
      <c r="B31" s="70">
        <v>2789</v>
      </c>
      <c r="C31" s="71">
        <v>1.5</v>
      </c>
      <c r="D31" s="70">
        <v>2692</v>
      </c>
      <c r="E31" s="71">
        <f t="shared" si="1"/>
        <v>1.4</v>
      </c>
      <c r="F31" s="70">
        <f t="shared" si="2"/>
        <v>97</v>
      </c>
      <c r="G31" s="71">
        <f t="shared" si="3"/>
        <v>3.6</v>
      </c>
      <c r="H31" s="153"/>
      <c r="I31" s="123"/>
    </row>
    <row r="32" spans="1:12" ht="17.100000000000001" customHeight="1">
      <c r="A32" s="81" t="s">
        <v>106</v>
      </c>
      <c r="B32" s="70">
        <f>SUM(B11:B31)</f>
        <v>205902</v>
      </c>
      <c r="C32" s="71">
        <f t="shared" ref="C32" si="4">B32/$B$32*100</f>
        <v>100</v>
      </c>
      <c r="D32" s="70">
        <v>197628</v>
      </c>
      <c r="E32" s="71">
        <f>D32/$D$32*100</f>
        <v>100</v>
      </c>
      <c r="F32" s="70">
        <f>+B32-D32</f>
        <v>8274</v>
      </c>
      <c r="G32" s="71">
        <f t="shared" si="3"/>
        <v>4.2</v>
      </c>
      <c r="H32" s="153"/>
      <c r="I32" s="123"/>
    </row>
    <row r="33" spans="1:7" ht="17.100000000000001" customHeight="1">
      <c r="A33" s="29"/>
      <c r="B33" s="92"/>
      <c r="C33" s="44"/>
      <c r="D33" s="132"/>
      <c r="E33" s="39"/>
      <c r="F33" s="39"/>
      <c r="G33" s="39"/>
    </row>
    <row r="34" spans="1:7" ht="17.100000000000001" customHeight="1">
      <c r="A34" s="39"/>
      <c r="B34" s="39"/>
      <c r="C34" s="39"/>
    </row>
    <row r="35" spans="1:7" ht="17.100000000000001" customHeight="1">
      <c r="A35" s="39"/>
      <c r="B35" s="39"/>
      <c r="C35" s="39"/>
    </row>
    <row r="36" spans="1:7" ht="17.100000000000001" customHeight="1">
      <c r="A36" s="39"/>
      <c r="B36" s="39"/>
      <c r="C36" s="39"/>
    </row>
    <row r="37" spans="1:7" ht="17.100000000000001" customHeight="1">
      <c r="A37" s="39"/>
      <c r="B37" s="39"/>
      <c r="C37" s="39"/>
    </row>
    <row r="38" spans="1:7" ht="17.100000000000001" customHeight="1">
      <c r="A38" s="39"/>
      <c r="B38" s="39"/>
      <c r="C38" s="39"/>
    </row>
    <row r="39" spans="1:7" ht="17.100000000000001" customHeight="1">
      <c r="A39" s="39"/>
      <c r="B39" s="39"/>
      <c r="C39" s="39"/>
    </row>
    <row r="40" spans="1:7" ht="17.100000000000001" customHeight="1">
      <c r="A40" s="39"/>
      <c r="B40" s="39"/>
      <c r="C40" s="39"/>
    </row>
    <row r="41" spans="1:7" ht="17.100000000000001" customHeight="1">
      <c r="A41" s="39"/>
      <c r="B41" s="39"/>
      <c r="C41" s="39"/>
    </row>
    <row r="42" spans="1:7" ht="17.100000000000001" customHeight="1">
      <c r="A42" s="39"/>
      <c r="B42" s="39"/>
      <c r="C42" s="39"/>
    </row>
    <row r="43" spans="1:7" ht="17.100000000000001" customHeight="1">
      <c r="A43" s="39"/>
      <c r="B43" s="39"/>
      <c r="C43" s="39"/>
    </row>
    <row r="44" spans="1:7" ht="17.100000000000001" customHeight="1">
      <c r="A44" s="39"/>
      <c r="B44" s="39"/>
      <c r="C44" s="39"/>
    </row>
    <row r="45" spans="1:7" ht="17.100000000000001" customHeight="1">
      <c r="A45" s="39"/>
      <c r="B45" s="39"/>
      <c r="C45" s="39"/>
    </row>
    <row r="46" spans="1:7" ht="17.100000000000001" customHeight="1">
      <c r="A46" s="39"/>
      <c r="B46" s="39"/>
      <c r="C46" s="39"/>
    </row>
    <row r="47" spans="1:7" ht="17.100000000000001" customHeight="1">
      <c r="A47" s="39"/>
      <c r="B47" s="39"/>
      <c r="C47" s="39"/>
    </row>
    <row r="48" spans="1:7" ht="17.100000000000001" customHeight="1">
      <c r="A48" s="39"/>
      <c r="B48" s="39"/>
      <c r="C48" s="39"/>
    </row>
    <row r="49" spans="1:3" ht="17.100000000000001" customHeight="1">
      <c r="A49" s="39"/>
      <c r="B49" s="39"/>
      <c r="C49" s="39"/>
    </row>
    <row r="50" spans="1:3" ht="17.100000000000001" customHeight="1">
      <c r="A50" s="39"/>
      <c r="B50" s="39"/>
      <c r="C50" s="39"/>
    </row>
    <row r="51" spans="1:3" ht="17.100000000000001" customHeight="1">
      <c r="A51" s="39"/>
      <c r="B51" s="39"/>
      <c r="C51" s="39"/>
    </row>
    <row r="52" spans="1:3" ht="17.100000000000001" customHeight="1">
      <c r="A52" s="39"/>
      <c r="B52" s="39"/>
      <c r="C52" s="39"/>
    </row>
    <row r="53" spans="1:3" ht="17.100000000000001" customHeight="1">
      <c r="A53" s="39"/>
      <c r="B53" s="39"/>
      <c r="C53" s="39"/>
    </row>
    <row r="54" spans="1:3" ht="17.100000000000001" customHeight="1">
      <c r="A54" s="39"/>
      <c r="B54" s="39"/>
      <c r="C54" s="39"/>
    </row>
    <row r="55" spans="1:3" ht="17.100000000000001" customHeight="1">
      <c r="A55" s="39"/>
      <c r="B55" s="39"/>
      <c r="C55" s="39"/>
    </row>
    <row r="56" spans="1:3" ht="17.100000000000001" customHeight="1">
      <c r="A56" s="39"/>
      <c r="B56" s="39"/>
      <c r="C56" s="39"/>
    </row>
    <row r="57" spans="1:3" ht="17.100000000000001" customHeight="1">
      <c r="A57" s="39"/>
      <c r="B57" s="39"/>
      <c r="C57" s="39"/>
    </row>
    <row r="58" spans="1:3" ht="17.100000000000001" customHeight="1">
      <c r="A58" s="39"/>
      <c r="B58" s="39"/>
      <c r="C58" s="39"/>
    </row>
    <row r="59" spans="1:3">
      <c r="A59" s="39"/>
      <c r="B59" s="39"/>
      <c r="C59" s="39"/>
    </row>
    <row r="60" spans="1:3">
      <c r="A60" s="39"/>
      <c r="B60" s="39"/>
      <c r="C60" s="39"/>
    </row>
  </sheetData>
  <mergeCells count="8">
    <mergeCell ref="A5:G5"/>
    <mergeCell ref="A4:G4"/>
    <mergeCell ref="A7:G7"/>
    <mergeCell ref="F8:G8"/>
    <mergeCell ref="A9:A10"/>
    <mergeCell ref="B9:C9"/>
    <mergeCell ref="D9:E9"/>
    <mergeCell ref="F9:G9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/>
  </sheetViews>
  <sheetFormatPr defaultColWidth="9" defaultRowHeight="15.75"/>
  <cols>
    <col min="1" max="1" width="35" style="46" bestFit="1" customWidth="1"/>
    <col min="2" max="2" width="10.75" style="46" customWidth="1"/>
    <col min="3" max="3" width="8.75" style="46" customWidth="1"/>
    <col min="4" max="4" width="10.75" style="46" customWidth="1"/>
    <col min="5" max="5" width="8.75" style="46" customWidth="1"/>
    <col min="6" max="6" width="10.75" style="46" customWidth="1"/>
    <col min="7" max="7" width="8.75" style="46" customWidth="1"/>
    <col min="8" max="251" width="9" style="46"/>
    <col min="252" max="252" width="5.625" style="46" customWidth="1"/>
    <col min="253" max="253" width="38.625" style="46" customWidth="1"/>
    <col min="254" max="254" width="37.625" style="46" customWidth="1"/>
    <col min="255" max="255" width="15.625" style="46" customWidth="1"/>
    <col min="256" max="507" width="9" style="46"/>
    <col min="508" max="508" width="5.625" style="46" customWidth="1"/>
    <col min="509" max="509" width="38.625" style="46" customWidth="1"/>
    <col min="510" max="510" width="37.625" style="46" customWidth="1"/>
    <col min="511" max="511" width="15.625" style="46" customWidth="1"/>
    <col min="512" max="763" width="9" style="46"/>
    <col min="764" max="764" width="5.625" style="46" customWidth="1"/>
    <col min="765" max="765" width="38.625" style="46" customWidth="1"/>
    <col min="766" max="766" width="37.625" style="46" customWidth="1"/>
    <col min="767" max="767" width="15.625" style="46" customWidth="1"/>
    <col min="768" max="1019" width="9" style="46"/>
    <col min="1020" max="1020" width="5.625" style="46" customWidth="1"/>
    <col min="1021" max="1021" width="38.625" style="46" customWidth="1"/>
    <col min="1022" max="1022" width="37.625" style="46" customWidth="1"/>
    <col min="1023" max="1023" width="15.625" style="46" customWidth="1"/>
    <col min="1024" max="1275" width="9" style="46"/>
    <col min="1276" max="1276" width="5.625" style="46" customWidth="1"/>
    <col min="1277" max="1277" width="38.625" style="46" customWidth="1"/>
    <col min="1278" max="1278" width="37.625" style="46" customWidth="1"/>
    <col min="1279" max="1279" width="15.625" style="46" customWidth="1"/>
    <col min="1280" max="1531" width="9" style="46"/>
    <col min="1532" max="1532" width="5.625" style="46" customWidth="1"/>
    <col min="1533" max="1533" width="38.625" style="46" customWidth="1"/>
    <col min="1534" max="1534" width="37.625" style="46" customWidth="1"/>
    <col min="1535" max="1535" width="15.625" style="46" customWidth="1"/>
    <col min="1536" max="1787" width="9" style="46"/>
    <col min="1788" max="1788" width="5.625" style="46" customWidth="1"/>
    <col min="1789" max="1789" width="38.625" style="46" customWidth="1"/>
    <col min="1790" max="1790" width="37.625" style="46" customWidth="1"/>
    <col min="1791" max="1791" width="15.625" style="46" customWidth="1"/>
    <col min="1792" max="2043" width="9" style="46"/>
    <col min="2044" max="2044" width="5.625" style="46" customWidth="1"/>
    <col min="2045" max="2045" width="38.625" style="46" customWidth="1"/>
    <col min="2046" max="2046" width="37.625" style="46" customWidth="1"/>
    <col min="2047" max="2047" width="15.625" style="46" customWidth="1"/>
    <col min="2048" max="2299" width="9" style="46"/>
    <col min="2300" max="2300" width="5.625" style="46" customWidth="1"/>
    <col min="2301" max="2301" width="38.625" style="46" customWidth="1"/>
    <col min="2302" max="2302" width="37.625" style="46" customWidth="1"/>
    <col min="2303" max="2303" width="15.625" style="46" customWidth="1"/>
    <col min="2304" max="2555" width="9" style="46"/>
    <col min="2556" max="2556" width="5.625" style="46" customWidth="1"/>
    <col min="2557" max="2557" width="38.625" style="46" customWidth="1"/>
    <col min="2558" max="2558" width="37.625" style="46" customWidth="1"/>
    <col min="2559" max="2559" width="15.625" style="46" customWidth="1"/>
    <col min="2560" max="2811" width="9" style="46"/>
    <col min="2812" max="2812" width="5.625" style="46" customWidth="1"/>
    <col min="2813" max="2813" width="38.625" style="46" customWidth="1"/>
    <col min="2814" max="2814" width="37.625" style="46" customWidth="1"/>
    <col min="2815" max="2815" width="15.625" style="46" customWidth="1"/>
    <col min="2816" max="3067" width="9" style="46"/>
    <col min="3068" max="3068" width="5.625" style="46" customWidth="1"/>
    <col min="3069" max="3069" width="38.625" style="46" customWidth="1"/>
    <col min="3070" max="3070" width="37.625" style="46" customWidth="1"/>
    <col min="3071" max="3071" width="15.625" style="46" customWidth="1"/>
    <col min="3072" max="3323" width="9" style="46"/>
    <col min="3324" max="3324" width="5.625" style="46" customWidth="1"/>
    <col min="3325" max="3325" width="38.625" style="46" customWidth="1"/>
    <col min="3326" max="3326" width="37.625" style="46" customWidth="1"/>
    <col min="3327" max="3327" width="15.625" style="46" customWidth="1"/>
    <col min="3328" max="3579" width="9" style="46"/>
    <col min="3580" max="3580" width="5.625" style="46" customWidth="1"/>
    <col min="3581" max="3581" width="38.625" style="46" customWidth="1"/>
    <col min="3582" max="3582" width="37.625" style="46" customWidth="1"/>
    <col min="3583" max="3583" width="15.625" style="46" customWidth="1"/>
    <col min="3584" max="3835" width="9" style="46"/>
    <col min="3836" max="3836" width="5.625" style="46" customWidth="1"/>
    <col min="3837" max="3837" width="38.625" style="46" customWidth="1"/>
    <col min="3838" max="3838" width="37.625" style="46" customWidth="1"/>
    <col min="3839" max="3839" width="15.625" style="46" customWidth="1"/>
    <col min="3840" max="4091" width="9" style="46"/>
    <col min="4092" max="4092" width="5.625" style="46" customWidth="1"/>
    <col min="4093" max="4093" width="38.625" style="46" customWidth="1"/>
    <col min="4094" max="4094" width="37.625" style="46" customWidth="1"/>
    <col min="4095" max="4095" width="15.625" style="46" customWidth="1"/>
    <col min="4096" max="4347" width="9" style="46"/>
    <col min="4348" max="4348" width="5.625" style="46" customWidth="1"/>
    <col min="4349" max="4349" width="38.625" style="46" customWidth="1"/>
    <col min="4350" max="4350" width="37.625" style="46" customWidth="1"/>
    <col min="4351" max="4351" width="15.625" style="46" customWidth="1"/>
    <col min="4352" max="4603" width="9" style="46"/>
    <col min="4604" max="4604" width="5.625" style="46" customWidth="1"/>
    <col min="4605" max="4605" width="38.625" style="46" customWidth="1"/>
    <col min="4606" max="4606" width="37.625" style="46" customWidth="1"/>
    <col min="4607" max="4607" width="15.625" style="46" customWidth="1"/>
    <col min="4608" max="4859" width="9" style="46"/>
    <col min="4860" max="4860" width="5.625" style="46" customWidth="1"/>
    <col min="4861" max="4861" width="38.625" style="46" customWidth="1"/>
    <col min="4862" max="4862" width="37.625" style="46" customWidth="1"/>
    <col min="4863" max="4863" width="15.625" style="46" customWidth="1"/>
    <col min="4864" max="5115" width="9" style="46"/>
    <col min="5116" max="5116" width="5.625" style="46" customWidth="1"/>
    <col min="5117" max="5117" width="38.625" style="46" customWidth="1"/>
    <col min="5118" max="5118" width="37.625" style="46" customWidth="1"/>
    <col min="5119" max="5119" width="15.625" style="46" customWidth="1"/>
    <col min="5120" max="5371" width="9" style="46"/>
    <col min="5372" max="5372" width="5.625" style="46" customWidth="1"/>
    <col min="5373" max="5373" width="38.625" style="46" customWidth="1"/>
    <col min="5374" max="5374" width="37.625" style="46" customWidth="1"/>
    <col min="5375" max="5375" width="15.625" style="46" customWidth="1"/>
    <col min="5376" max="5627" width="9" style="46"/>
    <col min="5628" max="5628" width="5.625" style="46" customWidth="1"/>
    <col min="5629" max="5629" width="38.625" style="46" customWidth="1"/>
    <col min="5630" max="5630" width="37.625" style="46" customWidth="1"/>
    <col min="5631" max="5631" width="15.625" style="46" customWidth="1"/>
    <col min="5632" max="5883" width="9" style="46"/>
    <col min="5884" max="5884" width="5.625" style="46" customWidth="1"/>
    <col min="5885" max="5885" width="38.625" style="46" customWidth="1"/>
    <col min="5886" max="5886" width="37.625" style="46" customWidth="1"/>
    <col min="5887" max="5887" width="15.625" style="46" customWidth="1"/>
    <col min="5888" max="6139" width="9" style="46"/>
    <col min="6140" max="6140" width="5.625" style="46" customWidth="1"/>
    <col min="6141" max="6141" width="38.625" style="46" customWidth="1"/>
    <col min="6142" max="6142" width="37.625" style="46" customWidth="1"/>
    <col min="6143" max="6143" width="15.625" style="46" customWidth="1"/>
    <col min="6144" max="6395" width="9" style="46"/>
    <col min="6396" max="6396" width="5.625" style="46" customWidth="1"/>
    <col min="6397" max="6397" width="38.625" style="46" customWidth="1"/>
    <col min="6398" max="6398" width="37.625" style="46" customWidth="1"/>
    <col min="6399" max="6399" width="15.625" style="46" customWidth="1"/>
    <col min="6400" max="6651" width="9" style="46"/>
    <col min="6652" max="6652" width="5.625" style="46" customWidth="1"/>
    <col min="6653" max="6653" width="38.625" style="46" customWidth="1"/>
    <col min="6654" max="6654" width="37.625" style="46" customWidth="1"/>
    <col min="6655" max="6655" width="15.625" style="46" customWidth="1"/>
    <col min="6656" max="6907" width="9" style="46"/>
    <col min="6908" max="6908" width="5.625" style="46" customWidth="1"/>
    <col min="6909" max="6909" width="38.625" style="46" customWidth="1"/>
    <col min="6910" max="6910" width="37.625" style="46" customWidth="1"/>
    <col min="6911" max="6911" width="15.625" style="46" customWidth="1"/>
    <col min="6912" max="7163" width="9" style="46"/>
    <col min="7164" max="7164" width="5.625" style="46" customWidth="1"/>
    <col min="7165" max="7165" width="38.625" style="46" customWidth="1"/>
    <col min="7166" max="7166" width="37.625" style="46" customWidth="1"/>
    <col min="7167" max="7167" width="15.625" style="46" customWidth="1"/>
    <col min="7168" max="7419" width="9" style="46"/>
    <col min="7420" max="7420" width="5.625" style="46" customWidth="1"/>
    <col min="7421" max="7421" width="38.625" style="46" customWidth="1"/>
    <col min="7422" max="7422" width="37.625" style="46" customWidth="1"/>
    <col min="7423" max="7423" width="15.625" style="46" customWidth="1"/>
    <col min="7424" max="7675" width="9" style="46"/>
    <col min="7676" max="7676" width="5.625" style="46" customWidth="1"/>
    <col min="7677" max="7677" width="38.625" style="46" customWidth="1"/>
    <col min="7678" max="7678" width="37.625" style="46" customWidth="1"/>
    <col min="7679" max="7679" width="15.625" style="46" customWidth="1"/>
    <col min="7680" max="7931" width="9" style="46"/>
    <col min="7932" max="7932" width="5.625" style="46" customWidth="1"/>
    <col min="7933" max="7933" width="38.625" style="46" customWidth="1"/>
    <col min="7934" max="7934" width="37.625" style="46" customWidth="1"/>
    <col min="7935" max="7935" width="15.625" style="46" customWidth="1"/>
    <col min="7936" max="8187" width="9" style="46"/>
    <col min="8188" max="8188" width="5.625" style="46" customWidth="1"/>
    <col min="8189" max="8189" width="38.625" style="46" customWidth="1"/>
    <col min="8190" max="8190" width="37.625" style="46" customWidth="1"/>
    <col min="8191" max="8191" width="15.625" style="46" customWidth="1"/>
    <col min="8192" max="8443" width="9" style="46"/>
    <col min="8444" max="8444" width="5.625" style="46" customWidth="1"/>
    <col min="8445" max="8445" width="38.625" style="46" customWidth="1"/>
    <col min="8446" max="8446" width="37.625" style="46" customWidth="1"/>
    <col min="8447" max="8447" width="15.625" style="46" customWidth="1"/>
    <col min="8448" max="8699" width="9" style="46"/>
    <col min="8700" max="8700" width="5.625" style="46" customWidth="1"/>
    <col min="8701" max="8701" width="38.625" style="46" customWidth="1"/>
    <col min="8702" max="8702" width="37.625" style="46" customWidth="1"/>
    <col min="8703" max="8703" width="15.625" style="46" customWidth="1"/>
    <col min="8704" max="8955" width="9" style="46"/>
    <col min="8956" max="8956" width="5.625" style="46" customWidth="1"/>
    <col min="8957" max="8957" width="38.625" style="46" customWidth="1"/>
    <col min="8958" max="8958" width="37.625" style="46" customWidth="1"/>
    <col min="8959" max="8959" width="15.625" style="46" customWidth="1"/>
    <col min="8960" max="9211" width="9" style="46"/>
    <col min="9212" max="9212" width="5.625" style="46" customWidth="1"/>
    <col min="9213" max="9213" width="38.625" style="46" customWidth="1"/>
    <col min="9214" max="9214" width="37.625" style="46" customWidth="1"/>
    <col min="9215" max="9215" width="15.625" style="46" customWidth="1"/>
    <col min="9216" max="9467" width="9" style="46"/>
    <col min="9468" max="9468" width="5.625" style="46" customWidth="1"/>
    <col min="9469" max="9469" width="38.625" style="46" customWidth="1"/>
    <col min="9470" max="9470" width="37.625" style="46" customWidth="1"/>
    <col min="9471" max="9471" width="15.625" style="46" customWidth="1"/>
    <col min="9472" max="9723" width="9" style="46"/>
    <col min="9724" max="9724" width="5.625" style="46" customWidth="1"/>
    <col min="9725" max="9725" width="38.625" style="46" customWidth="1"/>
    <col min="9726" max="9726" width="37.625" style="46" customWidth="1"/>
    <col min="9727" max="9727" width="15.625" style="46" customWidth="1"/>
    <col min="9728" max="9979" width="9" style="46"/>
    <col min="9980" max="9980" width="5.625" style="46" customWidth="1"/>
    <col min="9981" max="9981" width="38.625" style="46" customWidth="1"/>
    <col min="9982" max="9982" width="37.625" style="46" customWidth="1"/>
    <col min="9983" max="9983" width="15.625" style="46" customWidth="1"/>
    <col min="9984" max="10235" width="9" style="46"/>
    <col min="10236" max="10236" width="5.625" style="46" customWidth="1"/>
    <col min="10237" max="10237" width="38.625" style="46" customWidth="1"/>
    <col min="10238" max="10238" width="37.625" style="46" customWidth="1"/>
    <col min="10239" max="10239" width="15.625" style="46" customWidth="1"/>
    <col min="10240" max="10491" width="9" style="46"/>
    <col min="10492" max="10492" width="5.625" style="46" customWidth="1"/>
    <col min="10493" max="10493" width="38.625" style="46" customWidth="1"/>
    <col min="10494" max="10494" width="37.625" style="46" customWidth="1"/>
    <col min="10495" max="10495" width="15.625" style="46" customWidth="1"/>
    <col min="10496" max="10747" width="9" style="46"/>
    <col min="10748" max="10748" width="5.625" style="46" customWidth="1"/>
    <col min="10749" max="10749" width="38.625" style="46" customWidth="1"/>
    <col min="10750" max="10750" width="37.625" style="46" customWidth="1"/>
    <col min="10751" max="10751" width="15.625" style="46" customWidth="1"/>
    <col min="10752" max="11003" width="9" style="46"/>
    <col min="11004" max="11004" width="5.625" style="46" customWidth="1"/>
    <col min="11005" max="11005" width="38.625" style="46" customWidth="1"/>
    <col min="11006" max="11006" width="37.625" style="46" customWidth="1"/>
    <col min="11007" max="11007" width="15.625" style="46" customWidth="1"/>
    <col min="11008" max="11259" width="9" style="46"/>
    <col min="11260" max="11260" width="5.625" style="46" customWidth="1"/>
    <col min="11261" max="11261" width="38.625" style="46" customWidth="1"/>
    <col min="11262" max="11262" width="37.625" style="46" customWidth="1"/>
    <col min="11263" max="11263" width="15.625" style="46" customWidth="1"/>
    <col min="11264" max="11515" width="9" style="46"/>
    <col min="11516" max="11516" width="5.625" style="46" customWidth="1"/>
    <col min="11517" max="11517" width="38.625" style="46" customWidth="1"/>
    <col min="11518" max="11518" width="37.625" style="46" customWidth="1"/>
    <col min="11519" max="11519" width="15.625" style="46" customWidth="1"/>
    <col min="11520" max="11771" width="9" style="46"/>
    <col min="11772" max="11772" width="5.625" style="46" customWidth="1"/>
    <col min="11773" max="11773" width="38.625" style="46" customWidth="1"/>
    <col min="11774" max="11774" width="37.625" style="46" customWidth="1"/>
    <col min="11775" max="11775" width="15.625" style="46" customWidth="1"/>
    <col min="11776" max="12027" width="9" style="46"/>
    <col min="12028" max="12028" width="5.625" style="46" customWidth="1"/>
    <col min="12029" max="12029" width="38.625" style="46" customWidth="1"/>
    <col min="12030" max="12030" width="37.625" style="46" customWidth="1"/>
    <col min="12031" max="12031" width="15.625" style="46" customWidth="1"/>
    <col min="12032" max="12283" width="9" style="46"/>
    <col min="12284" max="12284" width="5.625" style="46" customWidth="1"/>
    <col min="12285" max="12285" width="38.625" style="46" customWidth="1"/>
    <col min="12286" max="12286" width="37.625" style="46" customWidth="1"/>
    <col min="12287" max="12287" width="15.625" style="46" customWidth="1"/>
    <col min="12288" max="12539" width="9" style="46"/>
    <col min="12540" max="12540" width="5.625" style="46" customWidth="1"/>
    <col min="12541" max="12541" width="38.625" style="46" customWidth="1"/>
    <col min="12542" max="12542" width="37.625" style="46" customWidth="1"/>
    <col min="12543" max="12543" width="15.625" style="46" customWidth="1"/>
    <col min="12544" max="12795" width="9" style="46"/>
    <col min="12796" max="12796" width="5.625" style="46" customWidth="1"/>
    <col min="12797" max="12797" width="38.625" style="46" customWidth="1"/>
    <col min="12798" max="12798" width="37.625" style="46" customWidth="1"/>
    <col min="12799" max="12799" width="15.625" style="46" customWidth="1"/>
    <col min="12800" max="13051" width="9" style="46"/>
    <col min="13052" max="13052" width="5.625" style="46" customWidth="1"/>
    <col min="13053" max="13053" width="38.625" style="46" customWidth="1"/>
    <col min="13054" max="13054" width="37.625" style="46" customWidth="1"/>
    <col min="13055" max="13055" width="15.625" style="46" customWidth="1"/>
    <col min="13056" max="13307" width="9" style="46"/>
    <col min="13308" max="13308" width="5.625" style="46" customWidth="1"/>
    <col min="13309" max="13309" width="38.625" style="46" customWidth="1"/>
    <col min="13310" max="13310" width="37.625" style="46" customWidth="1"/>
    <col min="13311" max="13311" width="15.625" style="46" customWidth="1"/>
    <col min="13312" max="13563" width="9" style="46"/>
    <col min="13564" max="13564" width="5.625" style="46" customWidth="1"/>
    <col min="13565" max="13565" width="38.625" style="46" customWidth="1"/>
    <col min="13566" max="13566" width="37.625" style="46" customWidth="1"/>
    <col min="13567" max="13567" width="15.625" style="46" customWidth="1"/>
    <col min="13568" max="13819" width="9" style="46"/>
    <col min="13820" max="13820" width="5.625" style="46" customWidth="1"/>
    <col min="13821" max="13821" width="38.625" style="46" customWidth="1"/>
    <col min="13822" max="13822" width="37.625" style="46" customWidth="1"/>
    <col min="13823" max="13823" width="15.625" style="46" customWidth="1"/>
    <col min="13824" max="14075" width="9" style="46"/>
    <col min="14076" max="14076" width="5.625" style="46" customWidth="1"/>
    <col min="14077" max="14077" width="38.625" style="46" customWidth="1"/>
    <col min="14078" max="14078" width="37.625" style="46" customWidth="1"/>
    <col min="14079" max="14079" width="15.625" style="46" customWidth="1"/>
    <col min="14080" max="14331" width="9" style="46"/>
    <col min="14332" max="14332" width="5.625" style="46" customWidth="1"/>
    <col min="14333" max="14333" width="38.625" style="46" customWidth="1"/>
    <col min="14334" max="14334" width="37.625" style="46" customWidth="1"/>
    <col min="14335" max="14335" width="15.625" style="46" customWidth="1"/>
    <col min="14336" max="14587" width="9" style="46"/>
    <col min="14588" max="14588" width="5.625" style="46" customWidth="1"/>
    <col min="14589" max="14589" width="38.625" style="46" customWidth="1"/>
    <col min="14590" max="14590" width="37.625" style="46" customWidth="1"/>
    <col min="14591" max="14591" width="15.625" style="46" customWidth="1"/>
    <col min="14592" max="14843" width="9" style="46"/>
    <col min="14844" max="14844" width="5.625" style="46" customWidth="1"/>
    <col min="14845" max="14845" width="38.625" style="46" customWidth="1"/>
    <col min="14846" max="14846" width="37.625" style="46" customWidth="1"/>
    <col min="14847" max="14847" width="15.625" style="46" customWidth="1"/>
    <col min="14848" max="15099" width="9" style="46"/>
    <col min="15100" max="15100" width="5.625" style="46" customWidth="1"/>
    <col min="15101" max="15101" width="38.625" style="46" customWidth="1"/>
    <col min="15102" max="15102" width="37.625" style="46" customWidth="1"/>
    <col min="15103" max="15103" width="15.625" style="46" customWidth="1"/>
    <col min="15104" max="15355" width="9" style="46"/>
    <col min="15356" max="15356" width="5.625" style="46" customWidth="1"/>
    <col min="15357" max="15357" width="38.625" style="46" customWidth="1"/>
    <col min="15358" max="15358" width="37.625" style="46" customWidth="1"/>
    <col min="15359" max="15359" width="15.625" style="46" customWidth="1"/>
    <col min="15360" max="15611" width="9" style="46"/>
    <col min="15612" max="15612" width="5.625" style="46" customWidth="1"/>
    <col min="15613" max="15613" width="38.625" style="46" customWidth="1"/>
    <col min="15614" max="15614" width="37.625" style="46" customWidth="1"/>
    <col min="15615" max="15615" width="15.625" style="46" customWidth="1"/>
    <col min="15616" max="15867" width="9" style="46"/>
    <col min="15868" max="15868" width="5.625" style="46" customWidth="1"/>
    <col min="15869" max="15869" width="38.625" style="46" customWidth="1"/>
    <col min="15870" max="15870" width="37.625" style="46" customWidth="1"/>
    <col min="15871" max="15871" width="15.625" style="46" customWidth="1"/>
    <col min="15872" max="16123" width="9" style="46"/>
    <col min="16124" max="16124" width="5.625" style="46" customWidth="1"/>
    <col min="16125" max="16125" width="38.625" style="46" customWidth="1"/>
    <col min="16126" max="16126" width="37.625" style="46" customWidth="1"/>
    <col min="16127" max="16127" width="15.625" style="46" customWidth="1"/>
    <col min="16128" max="16384" width="9" style="46"/>
  </cols>
  <sheetData>
    <row r="1" spans="1:10" ht="60" customHeight="1">
      <c r="A1" s="45"/>
      <c r="B1" s="45"/>
      <c r="C1" s="45"/>
    </row>
    <row r="2" spans="1:10" ht="36" customHeight="1">
      <c r="A2" s="47" t="s">
        <v>165</v>
      </c>
      <c r="B2" s="45"/>
      <c r="C2" s="45"/>
    </row>
    <row r="3" spans="1:10" ht="6" customHeight="1">
      <c r="A3" s="45"/>
      <c r="B3" s="45"/>
      <c r="C3" s="45"/>
    </row>
    <row r="4" spans="1:10" ht="18" customHeight="1">
      <c r="A4" s="203" t="s">
        <v>1099</v>
      </c>
      <c r="B4" s="204"/>
      <c r="C4" s="204"/>
      <c r="D4" s="204"/>
      <c r="E4" s="204"/>
      <c r="F4" s="204"/>
      <c r="G4" s="204"/>
    </row>
    <row r="5" spans="1:10" ht="18" customHeight="1">
      <c r="A5" s="203" t="s">
        <v>1167</v>
      </c>
      <c r="B5" s="204"/>
      <c r="C5" s="204"/>
      <c r="D5" s="204"/>
      <c r="E5" s="204"/>
      <c r="F5" s="204"/>
      <c r="G5" s="204"/>
    </row>
    <row r="6" spans="1:10" ht="18" customHeight="1">
      <c r="A6" s="48" t="s">
        <v>1168</v>
      </c>
      <c r="B6" s="45"/>
      <c r="C6" s="45"/>
    </row>
    <row r="7" spans="1:10" ht="6" customHeight="1">
      <c r="A7" s="45"/>
      <c r="B7" s="45"/>
      <c r="C7" s="45"/>
    </row>
    <row r="8" spans="1:10" ht="30" customHeight="1">
      <c r="A8" s="205" t="s">
        <v>184</v>
      </c>
      <c r="B8" s="205"/>
      <c r="C8" s="205"/>
      <c r="D8" s="205"/>
      <c r="E8" s="205"/>
      <c r="F8" s="205"/>
      <c r="G8" s="205"/>
    </row>
    <row r="9" spans="1:10" ht="15.95" customHeight="1">
      <c r="A9" s="45"/>
      <c r="F9" s="184" t="s">
        <v>3</v>
      </c>
      <c r="G9" s="184"/>
    </row>
    <row r="10" spans="1:10" ht="17.100000000000001" customHeight="1">
      <c r="A10" s="206" t="s">
        <v>118</v>
      </c>
      <c r="B10" s="202" t="s">
        <v>878</v>
      </c>
      <c r="C10" s="202"/>
      <c r="D10" s="196" t="s">
        <v>125</v>
      </c>
      <c r="E10" s="196"/>
      <c r="F10" s="196" t="s">
        <v>42</v>
      </c>
      <c r="G10" s="196"/>
    </row>
    <row r="11" spans="1:10" ht="17.100000000000001" customHeight="1">
      <c r="A11" s="206"/>
      <c r="B11" s="79" t="s">
        <v>6</v>
      </c>
      <c r="C11" s="79" t="s">
        <v>124</v>
      </c>
      <c r="D11" s="83" t="s">
        <v>6</v>
      </c>
      <c r="E11" s="83" t="s">
        <v>124</v>
      </c>
      <c r="F11" s="79" t="s">
        <v>6</v>
      </c>
      <c r="G11" s="79" t="s">
        <v>124</v>
      </c>
    </row>
    <row r="12" spans="1:10" ht="17.100000000000001" customHeight="1">
      <c r="A12" s="21" t="s">
        <v>155</v>
      </c>
      <c r="B12" s="70">
        <v>9088</v>
      </c>
      <c r="C12" s="71">
        <v>6.7</v>
      </c>
      <c r="D12" s="70">
        <v>8419</v>
      </c>
      <c r="E12" s="71">
        <v>7.1</v>
      </c>
      <c r="F12" s="70">
        <f>+B12-D12</f>
        <v>669</v>
      </c>
      <c r="G12" s="71">
        <f>ROUND(F12/D12*100,1)</f>
        <v>7.9</v>
      </c>
      <c r="H12" s="153"/>
      <c r="I12" s="124"/>
      <c r="J12" s="158"/>
    </row>
    <row r="13" spans="1:10" ht="17.100000000000001" customHeight="1">
      <c r="A13" s="21" t="s">
        <v>94</v>
      </c>
      <c r="B13" s="70">
        <v>7068</v>
      </c>
      <c r="C13" s="71">
        <v>5.2</v>
      </c>
      <c r="D13" s="70">
        <v>6729</v>
      </c>
      <c r="E13" s="71">
        <v>5.7</v>
      </c>
      <c r="F13" s="70">
        <f t="shared" ref="F13:F32" si="0">+B13-D13</f>
        <v>339</v>
      </c>
      <c r="G13" s="71">
        <f t="shared" ref="G13:G33" si="1">ROUND(F13/D13*100,1)</f>
        <v>5</v>
      </c>
      <c r="H13" s="153"/>
      <c r="I13" s="124"/>
    </row>
    <row r="14" spans="1:10" ht="17.100000000000001" customHeight="1">
      <c r="A14" s="21" t="s">
        <v>95</v>
      </c>
      <c r="B14" s="70">
        <v>36358</v>
      </c>
      <c r="C14" s="71">
        <v>26.9</v>
      </c>
      <c r="D14" s="70">
        <v>30051</v>
      </c>
      <c r="E14" s="71">
        <v>25.6</v>
      </c>
      <c r="F14" s="70">
        <f t="shared" si="0"/>
        <v>6307</v>
      </c>
      <c r="G14" s="71">
        <f t="shared" si="1"/>
        <v>21</v>
      </c>
      <c r="H14" s="153"/>
      <c r="I14" s="124"/>
    </row>
    <row r="15" spans="1:10" ht="17.100000000000001" customHeight="1">
      <c r="A15" s="80" t="s">
        <v>133</v>
      </c>
      <c r="B15" s="70">
        <v>5342</v>
      </c>
      <c r="C15" s="71">
        <v>3.9</v>
      </c>
      <c r="D15" s="70">
        <v>4589</v>
      </c>
      <c r="E15" s="71">
        <v>3.9</v>
      </c>
      <c r="F15" s="70">
        <f t="shared" si="0"/>
        <v>753</v>
      </c>
      <c r="G15" s="71">
        <f t="shared" si="1"/>
        <v>16.399999999999999</v>
      </c>
      <c r="H15" s="153"/>
      <c r="I15" s="124"/>
    </row>
    <row r="16" spans="1:10" ht="17.100000000000001" customHeight="1">
      <c r="A16" s="21" t="s">
        <v>96</v>
      </c>
      <c r="B16" s="70">
        <v>6602</v>
      </c>
      <c r="C16" s="71">
        <v>4.9000000000000004</v>
      </c>
      <c r="D16" s="70">
        <v>6201</v>
      </c>
      <c r="E16" s="71">
        <v>5.3</v>
      </c>
      <c r="F16" s="70">
        <f t="shared" si="0"/>
        <v>401</v>
      </c>
      <c r="G16" s="71">
        <f t="shared" si="1"/>
        <v>6.5</v>
      </c>
      <c r="H16" s="153"/>
      <c r="I16" s="124"/>
    </row>
    <row r="17" spans="1:9" ht="17.100000000000001" customHeight="1">
      <c r="A17" s="21" t="s">
        <v>97</v>
      </c>
      <c r="B17" s="70">
        <v>8984</v>
      </c>
      <c r="C17" s="71">
        <v>6.6</v>
      </c>
      <c r="D17" s="70">
        <v>8080</v>
      </c>
      <c r="E17" s="71">
        <v>6.9</v>
      </c>
      <c r="F17" s="70">
        <f t="shared" si="0"/>
        <v>904</v>
      </c>
      <c r="G17" s="71">
        <f t="shared" si="1"/>
        <v>11.2</v>
      </c>
      <c r="H17" s="153"/>
      <c r="I17" s="124"/>
    </row>
    <row r="18" spans="1:9" ht="17.100000000000001" customHeight="1">
      <c r="A18" s="21" t="s">
        <v>98</v>
      </c>
      <c r="B18" s="70">
        <v>4054</v>
      </c>
      <c r="C18" s="71">
        <v>3</v>
      </c>
      <c r="D18" s="70">
        <v>3754</v>
      </c>
      <c r="E18" s="71">
        <v>3.2</v>
      </c>
      <c r="F18" s="70">
        <f t="shared" si="0"/>
        <v>300</v>
      </c>
      <c r="G18" s="71">
        <f t="shared" si="1"/>
        <v>8</v>
      </c>
      <c r="H18" s="153"/>
      <c r="I18" s="124"/>
    </row>
    <row r="19" spans="1:9" ht="17.100000000000001" customHeight="1">
      <c r="A19" s="21" t="s">
        <v>99</v>
      </c>
      <c r="B19" s="70">
        <v>6905</v>
      </c>
      <c r="C19" s="71">
        <v>5.0999999999999996</v>
      </c>
      <c r="D19" s="70">
        <v>6049</v>
      </c>
      <c r="E19" s="71">
        <v>5.0999999999999996</v>
      </c>
      <c r="F19" s="70">
        <f t="shared" si="0"/>
        <v>856</v>
      </c>
      <c r="G19" s="71">
        <f t="shared" si="1"/>
        <v>14.2</v>
      </c>
      <c r="H19" s="153"/>
      <c r="I19" s="124"/>
    </row>
    <row r="20" spans="1:9" ht="17.100000000000001" customHeight="1">
      <c r="A20" s="21" t="s">
        <v>100</v>
      </c>
      <c r="B20" s="70">
        <v>5418</v>
      </c>
      <c r="C20" s="71">
        <v>4</v>
      </c>
      <c r="D20" s="70">
        <v>4834</v>
      </c>
      <c r="E20" s="71">
        <v>4.0999999999999996</v>
      </c>
      <c r="F20" s="70">
        <f t="shared" si="0"/>
        <v>584</v>
      </c>
      <c r="G20" s="71">
        <f t="shared" si="1"/>
        <v>12.1</v>
      </c>
      <c r="H20" s="153"/>
      <c r="I20" s="124"/>
    </row>
    <row r="21" spans="1:9" ht="17.100000000000001" customHeight="1">
      <c r="A21" s="21" t="s">
        <v>101</v>
      </c>
      <c r="B21" s="70">
        <v>11676</v>
      </c>
      <c r="C21" s="71">
        <v>8.6</v>
      </c>
      <c r="D21" s="70">
        <v>10592</v>
      </c>
      <c r="E21" s="71">
        <v>9</v>
      </c>
      <c r="F21" s="70">
        <f t="shared" si="0"/>
        <v>1084</v>
      </c>
      <c r="G21" s="71">
        <f t="shared" si="1"/>
        <v>10.199999999999999</v>
      </c>
      <c r="H21" s="153"/>
      <c r="I21" s="124"/>
    </row>
    <row r="22" spans="1:9" ht="17.100000000000001" customHeight="1">
      <c r="A22" s="21" t="s">
        <v>102</v>
      </c>
      <c r="B22" s="70">
        <v>5964</v>
      </c>
      <c r="C22" s="71">
        <v>4.4000000000000004</v>
      </c>
      <c r="D22" s="70">
        <v>4908</v>
      </c>
      <c r="E22" s="71">
        <v>4.2</v>
      </c>
      <c r="F22" s="70">
        <f t="shared" si="0"/>
        <v>1056</v>
      </c>
      <c r="G22" s="71">
        <f t="shared" si="1"/>
        <v>21.5</v>
      </c>
      <c r="H22" s="153"/>
      <c r="I22" s="124"/>
    </row>
    <row r="23" spans="1:9" ht="17.100000000000001" customHeight="1">
      <c r="A23" s="21" t="s">
        <v>103</v>
      </c>
      <c r="B23" s="70">
        <v>12631</v>
      </c>
      <c r="C23" s="71">
        <v>9.3000000000000007</v>
      </c>
      <c r="D23" s="70">
        <v>10021</v>
      </c>
      <c r="E23" s="71">
        <v>8.5</v>
      </c>
      <c r="F23" s="70">
        <f t="shared" si="0"/>
        <v>2610</v>
      </c>
      <c r="G23" s="71">
        <f t="shared" si="1"/>
        <v>26</v>
      </c>
      <c r="H23" s="153"/>
      <c r="I23" s="124"/>
    </row>
    <row r="24" spans="1:9" ht="17.100000000000001" customHeight="1">
      <c r="A24" s="21" t="s">
        <v>104</v>
      </c>
      <c r="B24" s="70">
        <v>9374</v>
      </c>
      <c r="C24" s="71">
        <v>6.9</v>
      </c>
      <c r="D24" s="70">
        <v>7977</v>
      </c>
      <c r="E24" s="71">
        <v>6.8</v>
      </c>
      <c r="F24" s="70">
        <f t="shared" si="0"/>
        <v>1397</v>
      </c>
      <c r="G24" s="71">
        <f t="shared" si="1"/>
        <v>17.5</v>
      </c>
      <c r="H24" s="153"/>
      <c r="I24" s="124"/>
    </row>
    <row r="25" spans="1:9" ht="17.100000000000001" customHeight="1">
      <c r="A25" s="21" t="s">
        <v>105</v>
      </c>
      <c r="B25" s="70">
        <v>1793</v>
      </c>
      <c r="C25" s="71">
        <v>1.3</v>
      </c>
      <c r="D25" s="70">
        <v>1704</v>
      </c>
      <c r="E25" s="71">
        <v>1.4</v>
      </c>
      <c r="F25" s="70">
        <f t="shared" si="0"/>
        <v>89</v>
      </c>
      <c r="G25" s="71">
        <f t="shared" si="1"/>
        <v>5.2</v>
      </c>
      <c r="H25" s="153"/>
      <c r="I25" s="124"/>
    </row>
    <row r="26" spans="1:9" ht="17.100000000000001" customHeight="1">
      <c r="A26" s="107" t="s">
        <v>166</v>
      </c>
      <c r="B26" s="70">
        <v>146</v>
      </c>
      <c r="C26" s="71">
        <v>0.1</v>
      </c>
      <c r="D26" s="70">
        <v>201</v>
      </c>
      <c r="E26" s="71">
        <v>0.2</v>
      </c>
      <c r="F26" s="70">
        <f t="shared" si="0"/>
        <v>-55</v>
      </c>
      <c r="G26" s="71">
        <f t="shared" si="1"/>
        <v>-27.4</v>
      </c>
      <c r="H26" s="153"/>
      <c r="I26" s="124"/>
    </row>
    <row r="27" spans="1:9" ht="17.100000000000001" customHeight="1">
      <c r="A27" s="113" t="s">
        <v>173</v>
      </c>
      <c r="B27" s="70">
        <v>230</v>
      </c>
      <c r="C27" s="71">
        <v>0.2</v>
      </c>
      <c r="D27" s="70">
        <v>239</v>
      </c>
      <c r="E27" s="71">
        <v>0.2</v>
      </c>
      <c r="F27" s="70">
        <f t="shared" si="0"/>
        <v>-9</v>
      </c>
      <c r="G27" s="71">
        <f t="shared" si="1"/>
        <v>-3.8</v>
      </c>
      <c r="H27" s="153"/>
      <c r="I27" s="124"/>
    </row>
    <row r="28" spans="1:9" ht="17.100000000000001" customHeight="1">
      <c r="A28" s="113" t="s">
        <v>168</v>
      </c>
      <c r="B28" s="70">
        <v>2352</v>
      </c>
      <c r="C28" s="71">
        <v>1.7</v>
      </c>
      <c r="D28" s="70">
        <v>2028</v>
      </c>
      <c r="E28" s="71">
        <v>1.7</v>
      </c>
      <c r="F28" s="70">
        <f t="shared" si="0"/>
        <v>324</v>
      </c>
      <c r="G28" s="71">
        <f t="shared" si="1"/>
        <v>16</v>
      </c>
      <c r="H28" s="153"/>
      <c r="I28" s="124"/>
    </row>
    <row r="29" spans="1:9" ht="17.100000000000001" customHeight="1">
      <c r="A29" s="113" t="s">
        <v>169</v>
      </c>
      <c r="B29" s="70">
        <v>99</v>
      </c>
      <c r="C29" s="71">
        <v>0.1</v>
      </c>
      <c r="D29" s="70">
        <v>101</v>
      </c>
      <c r="E29" s="71">
        <v>0.1</v>
      </c>
      <c r="F29" s="70">
        <f t="shared" si="0"/>
        <v>-2</v>
      </c>
      <c r="G29" s="71">
        <f t="shared" si="1"/>
        <v>-2</v>
      </c>
      <c r="H29" s="153"/>
      <c r="I29" s="124"/>
    </row>
    <row r="30" spans="1:9" ht="17.100000000000001" customHeight="1">
      <c r="A30" s="113" t="s">
        <v>170</v>
      </c>
      <c r="B30" s="70">
        <v>77</v>
      </c>
      <c r="C30" s="71">
        <v>0.1</v>
      </c>
      <c r="D30" s="70">
        <v>76</v>
      </c>
      <c r="E30" s="71">
        <v>0.1</v>
      </c>
      <c r="F30" s="70">
        <f t="shared" si="0"/>
        <v>1</v>
      </c>
      <c r="G30" s="71">
        <f t="shared" si="1"/>
        <v>1.3</v>
      </c>
      <c r="H30" s="153"/>
      <c r="I30" s="124"/>
    </row>
    <row r="31" spans="1:9" ht="17.100000000000001" customHeight="1">
      <c r="A31" s="113" t="s">
        <v>171</v>
      </c>
      <c r="B31" s="70">
        <v>187</v>
      </c>
      <c r="C31" s="71">
        <v>0.2</v>
      </c>
      <c r="D31" s="70">
        <v>194</v>
      </c>
      <c r="E31" s="71">
        <v>0.2</v>
      </c>
      <c r="F31" s="70">
        <f t="shared" si="0"/>
        <v>-7</v>
      </c>
      <c r="G31" s="71">
        <f t="shared" si="1"/>
        <v>-3.6</v>
      </c>
      <c r="H31" s="153"/>
      <c r="I31" s="124"/>
    </row>
    <row r="32" spans="1:9" ht="17.100000000000001" customHeight="1">
      <c r="A32" s="113" t="s">
        <v>172</v>
      </c>
      <c r="B32" s="70">
        <v>970</v>
      </c>
      <c r="C32" s="71">
        <v>0.8</v>
      </c>
      <c r="D32" s="70">
        <v>843</v>
      </c>
      <c r="E32" s="71">
        <v>0.7</v>
      </c>
      <c r="F32" s="70">
        <f t="shared" si="0"/>
        <v>127</v>
      </c>
      <c r="G32" s="71">
        <f t="shared" si="1"/>
        <v>15.1</v>
      </c>
      <c r="H32" s="153"/>
      <c r="I32" s="124"/>
    </row>
    <row r="33" spans="1:9" ht="17.100000000000001" customHeight="1">
      <c r="A33" s="82" t="s">
        <v>106</v>
      </c>
      <c r="B33" s="70">
        <f>SUM(B12:B32)</f>
        <v>135318</v>
      </c>
      <c r="C33" s="71">
        <v>100</v>
      </c>
      <c r="D33" s="70">
        <v>117590</v>
      </c>
      <c r="E33" s="71">
        <v>100</v>
      </c>
      <c r="F33" s="70">
        <f>+B33-D33</f>
        <v>17728</v>
      </c>
      <c r="G33" s="71">
        <f t="shared" si="1"/>
        <v>15.1</v>
      </c>
      <c r="H33" s="154"/>
      <c r="I33" s="124"/>
    </row>
    <row r="34" spans="1:9" ht="17.100000000000001" customHeight="1">
      <c r="A34" s="29"/>
      <c r="B34" s="49"/>
      <c r="C34" s="50"/>
      <c r="D34" s="45"/>
      <c r="E34" s="45"/>
      <c r="F34" s="45"/>
      <c r="G34" s="45"/>
    </row>
    <row r="35" spans="1:9" ht="17.100000000000001" customHeight="1">
      <c r="A35" s="45"/>
      <c r="B35" s="45"/>
      <c r="C35" s="45"/>
    </row>
    <row r="36" spans="1:9" ht="17.100000000000001" customHeight="1">
      <c r="A36" s="45"/>
      <c r="B36" s="45"/>
      <c r="C36" s="45"/>
    </row>
    <row r="37" spans="1:9" ht="17.100000000000001" customHeight="1">
      <c r="A37" s="45"/>
      <c r="B37" s="45"/>
      <c r="C37" s="45"/>
    </row>
    <row r="38" spans="1:9" ht="17.100000000000001" customHeight="1">
      <c r="A38" s="45"/>
      <c r="B38" s="45"/>
      <c r="C38" s="45"/>
    </row>
    <row r="39" spans="1:9" ht="17.100000000000001" customHeight="1">
      <c r="A39" s="45"/>
      <c r="B39" s="45"/>
      <c r="C39" s="45"/>
    </row>
    <row r="40" spans="1:9" ht="17.100000000000001" customHeight="1">
      <c r="A40" s="45"/>
      <c r="B40" s="45"/>
      <c r="C40" s="45"/>
    </row>
    <row r="41" spans="1:9" ht="17.100000000000001" customHeight="1">
      <c r="A41" s="45"/>
      <c r="B41" s="45"/>
      <c r="C41" s="45"/>
    </row>
    <row r="42" spans="1:9" ht="17.100000000000001" customHeight="1">
      <c r="A42" s="45"/>
      <c r="B42" s="45"/>
      <c r="C42" s="45"/>
    </row>
    <row r="43" spans="1:9" ht="17.100000000000001" customHeight="1">
      <c r="A43" s="45"/>
      <c r="B43" s="45"/>
      <c r="C43" s="45"/>
    </row>
    <row r="44" spans="1:9" ht="17.100000000000001" customHeight="1">
      <c r="A44" s="45"/>
      <c r="B44" s="45"/>
      <c r="C44" s="45"/>
    </row>
    <row r="45" spans="1:9" ht="17.100000000000001" customHeight="1">
      <c r="A45" s="45"/>
      <c r="B45" s="45"/>
      <c r="C45" s="45"/>
    </row>
    <row r="46" spans="1:9" ht="17.100000000000001" customHeight="1">
      <c r="A46" s="45"/>
      <c r="B46" s="45"/>
      <c r="C46" s="45"/>
    </row>
    <row r="47" spans="1:9" ht="17.100000000000001" customHeight="1">
      <c r="A47" s="45"/>
      <c r="B47" s="45"/>
      <c r="C47" s="45"/>
    </row>
    <row r="48" spans="1:9" ht="17.100000000000001" customHeight="1">
      <c r="A48" s="45"/>
      <c r="B48" s="45"/>
      <c r="C48" s="45"/>
    </row>
    <row r="49" spans="1:3" ht="17.100000000000001" customHeight="1">
      <c r="A49" s="45"/>
      <c r="B49" s="45"/>
      <c r="C49" s="45"/>
    </row>
    <row r="50" spans="1:3" ht="17.100000000000001" customHeight="1">
      <c r="A50" s="45"/>
      <c r="B50" s="45"/>
      <c r="C50" s="45"/>
    </row>
    <row r="51" spans="1:3" ht="17.100000000000001" customHeight="1">
      <c r="A51" s="45"/>
      <c r="B51" s="45"/>
      <c r="C51" s="45"/>
    </row>
    <row r="52" spans="1:3" ht="17.100000000000001" customHeight="1">
      <c r="A52" s="45"/>
      <c r="B52" s="45"/>
      <c r="C52" s="45"/>
    </row>
    <row r="53" spans="1:3" ht="17.100000000000001" customHeight="1">
      <c r="A53" s="45"/>
      <c r="B53" s="45"/>
      <c r="C53" s="45"/>
    </row>
    <row r="54" spans="1:3" ht="17.100000000000001" customHeight="1">
      <c r="A54" s="45"/>
      <c r="B54" s="45"/>
      <c r="C54" s="45"/>
    </row>
    <row r="55" spans="1:3" ht="17.100000000000001" customHeight="1">
      <c r="A55" s="45"/>
      <c r="B55" s="45"/>
      <c r="C55" s="45"/>
    </row>
    <row r="56" spans="1:3" ht="17.100000000000001" customHeight="1">
      <c r="A56" s="45"/>
      <c r="B56" s="45"/>
      <c r="C56" s="45"/>
    </row>
    <row r="57" spans="1:3" ht="17.100000000000001" customHeight="1">
      <c r="A57" s="45"/>
      <c r="B57" s="45"/>
      <c r="C57" s="45"/>
    </row>
    <row r="58" spans="1:3" ht="17.100000000000001" customHeight="1">
      <c r="A58" s="45"/>
      <c r="B58" s="45"/>
      <c r="C58" s="45"/>
    </row>
    <row r="59" spans="1:3" ht="17.100000000000001" customHeight="1">
      <c r="A59" s="45"/>
      <c r="B59" s="45"/>
      <c r="C59" s="45"/>
    </row>
    <row r="60" spans="1:3">
      <c r="A60" s="45"/>
      <c r="B60" s="45"/>
      <c r="C60" s="45"/>
    </row>
    <row r="61" spans="1:3">
      <c r="A61" s="45"/>
      <c r="B61" s="45"/>
      <c r="C61" s="45"/>
    </row>
  </sheetData>
  <mergeCells count="8">
    <mergeCell ref="A4:G4"/>
    <mergeCell ref="A5:G5"/>
    <mergeCell ref="A8:G8"/>
    <mergeCell ref="F9:G9"/>
    <mergeCell ref="A10:A11"/>
    <mergeCell ref="D10:E10"/>
    <mergeCell ref="B10:C10"/>
    <mergeCell ref="F10:G10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已命名的範圍</vt:lpstr>
      </vt:variant>
      <vt:variant>
        <vt:i4>8</vt:i4>
      </vt:variant>
    </vt:vector>
  </HeadingPairs>
  <TitlesOfParts>
    <vt:vector size="21" baseType="lpstr">
      <vt:lpstr>資金來源及運用(表02)</vt:lpstr>
      <vt:lpstr>108資負</vt:lpstr>
      <vt:lpstr>108損益</vt:lpstr>
      <vt:lpstr>(一)資產負債</vt:lpstr>
      <vt:lpstr>資產負債結構圖</vt:lpstr>
      <vt:lpstr>(二)綜合損益</vt:lpstr>
      <vt:lpstr>稅前純益統計表</vt:lpstr>
      <vt:lpstr>(三)保險負債</vt:lpstr>
      <vt:lpstr>(四)權益</vt:lpstr>
      <vt:lpstr>(五) 1.政府債券投資</vt:lpstr>
      <vt:lpstr>(五) 2.其他有價證券投資</vt:lpstr>
      <vt:lpstr>(六)不動產投資</vt:lpstr>
      <vt:lpstr>(七)營運比率</vt:lpstr>
      <vt:lpstr>'(一)資產負債'!Print_Area</vt:lpstr>
      <vt:lpstr>'(七)營運比率'!Print_Area</vt:lpstr>
      <vt:lpstr>'(二)綜合損益'!Print_Area</vt:lpstr>
      <vt:lpstr>'(五) 1.政府債券投資'!Print_Area</vt:lpstr>
      <vt:lpstr>'(五) 2.其他有價證券投資'!Print_Area</vt:lpstr>
      <vt:lpstr>'(六)不動產投資'!Print_Area</vt:lpstr>
      <vt:lpstr>資產負債結構圖!Print_Area</vt:lpstr>
      <vt:lpstr>'資金來源及運用(表02)'!Print_Titles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李俊勳</dc:creator>
  <cp:lastModifiedBy>使用者</cp:lastModifiedBy>
  <cp:lastPrinted>2020-07-14T08:32:59Z</cp:lastPrinted>
  <dcterms:created xsi:type="dcterms:W3CDTF">2007-08-15T02:49:49Z</dcterms:created>
  <dcterms:modified xsi:type="dcterms:W3CDTF">2020-07-15T07:25:45Z</dcterms:modified>
</cp:coreProperties>
</file>