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75" windowWidth="23250" windowHeight="6210" tabRatio="900"/>
  </bookViews>
  <sheets>
    <sheet name="附表1" sheetId="8" r:id="rId1"/>
    <sheet name="附表2" sheetId="21" r:id="rId2"/>
    <sheet name="附表3" sheetId="7" r:id="rId3"/>
    <sheet name="附表4" sheetId="15" r:id="rId4"/>
  </sheets>
  <externalReferences>
    <externalReference r:id="rId5"/>
  </externalReferences>
  <definedNames>
    <definedName name="_xlnm.Print_Area" localSheetId="0">附表1!$A$1:$H$13</definedName>
    <definedName name="_xlnm.Print_Area" localSheetId="2">附表3!$A$1:$F$17</definedName>
    <definedName name="_xlnm.Print_Area" localSheetId="3">附表4!$A$1:$G$21</definedName>
  </definedNames>
  <calcPr calcId="145621"/>
</workbook>
</file>

<file path=xl/calcChain.xml><?xml version="1.0" encoding="utf-8"?>
<calcChain xmlns="http://schemas.openxmlformats.org/spreadsheetml/2006/main">
  <c r="E10" i="8" l="1"/>
  <c r="D9" i="21" l="1"/>
  <c r="C4" i="21"/>
  <c r="F9" i="21" l="1"/>
  <c r="G16" i="15" l="1"/>
  <c r="F16" i="15"/>
  <c r="E10" i="21"/>
  <c r="F10" i="21" l="1"/>
  <c r="F8" i="21"/>
  <c r="F6" i="21"/>
  <c r="F7" i="21"/>
  <c r="F8" i="8"/>
  <c r="F9" i="8"/>
  <c r="F7" i="8"/>
  <c r="F6" i="8"/>
  <c r="F10" i="8"/>
  <c r="C10" i="21" l="1"/>
  <c r="H9" i="21"/>
  <c r="G9" i="21"/>
  <c r="G8" i="21"/>
  <c r="H8" i="21" s="1"/>
  <c r="G7" i="21"/>
  <c r="H7" i="21" s="1"/>
  <c r="G6" i="21"/>
  <c r="H6" i="21" s="1"/>
  <c r="E17" i="7"/>
  <c r="C17" i="7"/>
  <c r="D16" i="15"/>
  <c r="C16" i="15"/>
  <c r="F17" i="7" l="1"/>
  <c r="F16" i="7"/>
  <c r="F14" i="7"/>
  <c r="F10" i="7"/>
  <c r="F8" i="7"/>
  <c r="F11" i="7"/>
  <c r="F15" i="7"/>
  <c r="F12" i="7"/>
  <c r="F6" i="7"/>
  <c r="F13" i="7"/>
  <c r="F9" i="7"/>
  <c r="F7" i="7"/>
  <c r="D14" i="7"/>
  <c r="D8" i="7"/>
  <c r="D16" i="7"/>
  <c r="D15" i="7"/>
  <c r="D13" i="7"/>
  <c r="D11" i="7"/>
  <c r="D9" i="7"/>
  <c r="D7" i="7"/>
  <c r="D12" i="7"/>
  <c r="D10" i="7"/>
  <c r="D6" i="7"/>
  <c r="D8" i="21"/>
  <c r="D7" i="21"/>
  <c r="D6" i="21"/>
  <c r="D17" i="7"/>
  <c r="D10" i="21"/>
  <c r="G10" i="21"/>
  <c r="H10" i="21" s="1"/>
  <c r="C10" i="8" l="1"/>
  <c r="D6" i="8" l="1"/>
  <c r="D9" i="8"/>
  <c r="D8" i="8"/>
  <c r="D7" i="8"/>
  <c r="G10" i="8"/>
  <c r="G9" i="8"/>
  <c r="H9" i="8" s="1"/>
  <c r="G8" i="8"/>
  <c r="H8" i="8" s="1"/>
  <c r="G7" i="8"/>
  <c r="H7" i="8" s="1"/>
  <c r="G6" i="8"/>
  <c r="H6" i="8" s="1"/>
  <c r="D10" i="8" l="1"/>
  <c r="H10" i="8"/>
</calcChain>
</file>

<file path=xl/sharedStrings.xml><?xml version="1.0" encoding="utf-8"?>
<sst xmlns="http://schemas.openxmlformats.org/spreadsheetml/2006/main" count="89" uniqueCount="71">
  <si>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</si>
  <si>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</si>
  <si>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</si>
  <si>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</si>
  <si>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</si>
  <si>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</si>
  <si>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</si>
  <si>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</si>
  <si>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</si>
  <si>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</si>
  <si>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</si>
  <si>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</si>
  <si>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</si>
  <si>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</si>
  <si>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</si>
  <si>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</si>
  <si>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</si>
  <si>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</si>
  <si>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</si>
  <si>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</si>
  <si>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</si>
  <si>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</si>
  <si>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</si>
  <si>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</si>
  <si>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</si>
  <si>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</si>
  <si>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</si>
  <si>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</si>
  <si>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</si>
  <si>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</si>
  <si>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</si>
  <si>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</si>
  <si>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</si>
  <si>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</si>
  <si>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</si>
  <si>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</si>
  <si>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</si>
  <si>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</si>
  <si>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</si>
  <si>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開曼群島</t>
    </r>
    <r>
      <rPr>
        <sz val="14"/>
        <rFont val="Times New Roman"/>
        <family val="1"/>
      </rPr>
      <t>(CAYMAN ISLANDS)</t>
    </r>
    <phoneticPr fontId="1" type="noConversion"/>
  </si>
  <si>
    <r>
      <t>單位：千美元、</t>
    </r>
    <r>
      <rPr>
        <sz val="14"/>
        <rFont val="Times New Roman"/>
        <family val="1"/>
      </rPr>
      <t>%</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</si>
  <si>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</si>
  <si>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</si>
  <si>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</si>
  <si>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</si>
  <si>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</si>
  <si>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</si>
  <si>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</si>
  <si>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部門別</t>
    <phoneticPr fontId="1" type="noConversion"/>
  </si>
  <si>
    <t>變動率</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</si>
  <si>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</si>
  <si>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</si>
  <si>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</si>
  <si>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t>108.9.30</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</si>
  <si>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</si>
  <si>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</si>
  <si>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</si>
  <si>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</si>
  <si>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</si>
  <si>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</si>
  <si>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香港</t>
    </r>
    <r>
      <rPr>
        <sz val="14"/>
        <rFont val="Times New Roman"/>
        <family val="1"/>
      </rPr>
      <t>(HONG KONG SAR)</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</si>
  <si>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</si>
  <si>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</si>
  <si>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</si>
  <si>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</si>
  <si>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英屬西印度群島</t>
    </r>
    <r>
      <rPr>
        <sz val="14"/>
        <rFont val="Times New Roman"/>
        <family val="1"/>
      </rPr>
      <t>(WEST INDIES UK)</t>
    </r>
    <phoneticPr fontId="1" type="noConversion"/>
  </si>
  <si>
    <r>
      <t>基準日：</t>
    </r>
    <r>
      <rPr>
        <sz val="14"/>
        <rFont val="Times New Roman"/>
        <family val="1"/>
      </rPr>
      <t>108.12.31</t>
    </r>
    <phoneticPr fontId="1" type="noConversion"/>
  </si>
  <si>
    <t>108.12.31</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</si>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</sst>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7" formatCode="#,##0_ "/>
    <numFmt numFmtId="178" formatCode="0.000%"/>
    <numFmt numFmtId="179" formatCode="0.0000%"/>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color rgb="FFFF0000"/>
      <name val="標楷體"/>
      <family val="4"/>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103">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xf>
    <xf numFmtId="0" fontId="2" fillId="0" borderId="6" xfId="0" applyFont="1" applyBorder="1" applyAlignment="1">
      <alignment horizontal="center" vertical="center" wrapText="1"/>
    </xf>
    <xf numFmtId="10" fontId="3" fillId="0" borderId="0" xfId="1" applyNumberFormat="1" applyFont="1" applyAlignment="1">
      <alignment vertical="center" wrapText="1"/>
    </xf>
    <xf numFmtId="177" fontId="9" fillId="0" borderId="0" xfId="0" applyNumberFormat="1" applyFont="1" applyAlignment="1">
      <alignment vertical="center" wrapText="1"/>
    </xf>
    <xf numFmtId="178" fontId="3" fillId="0" borderId="0" xfId="1" applyNumberFormat="1" applyFont="1">
      <alignment vertical="center"/>
    </xf>
    <xf numFmtId="178" fontId="3" fillId="0" borderId="0" xfId="1" applyNumberFormat="1" applyFont="1" applyAlignment="1">
      <alignment vertical="center"/>
    </xf>
    <xf numFmtId="179" fontId="3" fillId="0" borderId="0" xfId="1" applyNumberFormat="1" applyFont="1">
      <alignment vertical="center"/>
    </xf>
    <xf numFmtId="2" fontId="7" fillId="0" borderId="8" xfId="0" applyNumberFormat="1" applyFont="1" applyBorder="1" applyAlignment="1">
      <alignment horizontal="right"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9" fillId="0" borderId="0" xfId="0" applyFont="1" applyFill="1" applyAlignment="1">
      <alignment vertical="center" wrapText="1"/>
    </xf>
    <xf numFmtId="0" fontId="7" fillId="0" borderId="0" xfId="0" applyFont="1" applyFill="1" applyAlignment="1">
      <alignment horizontal="right" vertical="center" wrapText="1"/>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vertical="center" wrapText="1"/>
    </xf>
    <xf numFmtId="0" fontId="3" fillId="0" borderId="0" xfId="0" applyFont="1" applyFill="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176" fontId="7" fillId="0" borderId="8" xfId="0" applyNumberFormat="1" applyFont="1" applyBorder="1" applyAlignment="1">
      <alignment horizontal="right" vertical="center" wrapText="1"/>
    </xf>
    <xf numFmtId="0" fontId="3" fillId="0" borderId="0" xfId="0" applyFont="1" applyFill="1" applyBorder="1">
      <alignment vertical="center"/>
    </xf>
    <xf numFmtId="0" fontId="11" fillId="0" borderId="0" xfId="0" applyFont="1" applyFill="1" applyBorder="1">
      <alignment vertical="center"/>
    </xf>
    <xf numFmtId="0" fontId="9" fillId="0" borderId="0" xfId="0" applyFont="1" applyFill="1" applyBorder="1">
      <alignment vertical="center"/>
    </xf>
    <xf numFmtId="0" fontId="11" fillId="0" borderId="0" xfId="0" applyFont="1" applyFill="1">
      <alignment vertical="center"/>
    </xf>
    <xf numFmtId="0" fontId="3" fillId="0" borderId="0" xfId="0" applyFont="1" applyFill="1" applyAlignment="1">
      <alignment vertical="center"/>
    </xf>
    <xf numFmtId="178" fontId="3" fillId="0" borderId="0" xfId="1" applyNumberFormat="1" applyFont="1" applyFill="1" applyAlignment="1">
      <alignment vertical="center"/>
    </xf>
    <xf numFmtId="0" fontId="5" fillId="0" borderId="0" xfId="0" applyFont="1" applyBorder="1" applyAlignment="1">
      <alignment vertical="center"/>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05;&#30340;&#25991;&#20214;-D/&#26032;&#32862;&#21443;&#32771;&#36039;&#26009;/109.3/109.3.27/10812&#26032;&#32862;&#31295;_&#22806;&#22283;&#20661;&#27402;(&#35519;&#25972;&#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直接期限部門別"/>
      <sheetName val="2.最終部門別"/>
      <sheetName val="3.國家地區別"/>
      <sheetName val="4.前十大國家"/>
      <sheetName val="5.直接風險-期限別"/>
      <sheetName val="6.最終部門性質別"/>
      <sheetName val="7.自有直接國家地區別"/>
      <sheetName val="8.信託直接國家地區別"/>
    </sheetNames>
    <sheetDataSet>
      <sheetData sheetId="0">
        <row r="4">
          <cell r="C4" t="str">
            <v>108.12.31</v>
          </cell>
          <cell r="D4">
            <v>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tabSelected="1" zoomScaleNormal="100" workbookViewId="0">
      <selection activeCell="E10" sqref="E10"/>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0" width="9" style="1"/>
    <col min="11" max="11" width="9.5" style="1" bestFit="1" customWidth="1"/>
    <col min="12" max="16384" width="9" style="1"/>
  </cols>
  <sheetData>
    <row r="1" spans="1:11" ht="39" customHeight="1">
      <c r="A1" s="76" t="s">
        <v>26</v>
      </c>
      <c r="B1" s="76"/>
      <c r="C1" s="76"/>
      <c r="D1" s="76"/>
      <c r="E1" s="76"/>
      <c r="F1" s="76"/>
      <c r="G1" s="76"/>
      <c r="H1" s="76"/>
      <c r="I1" s="4"/>
    </row>
    <row r="2" spans="1:11" ht="24" customHeight="1">
      <c r="A2" s="77"/>
      <c r="B2" s="77"/>
      <c r="C2" s="77"/>
      <c r="D2" s="77"/>
      <c r="E2" s="77"/>
      <c r="F2" s="77"/>
      <c r="G2" s="77"/>
      <c r="H2" s="77"/>
      <c r="I2" s="5"/>
    </row>
    <row r="3" spans="1:11" ht="24" customHeight="1">
      <c r="A3" s="75" t="s">
        <v>16</v>
      </c>
      <c r="B3" s="75"/>
      <c r="C3" s="75"/>
      <c r="D3" s="75"/>
      <c r="E3" s="75"/>
      <c r="F3" s="75"/>
      <c r="G3" s="75"/>
      <c r="H3" s="75"/>
      <c r="I3" s="6"/>
    </row>
    <row r="4" spans="1:11" ht="27" customHeight="1">
      <c r="A4" s="78" t="s">
        <v>30</v>
      </c>
      <c r="B4" s="79"/>
      <c r="C4" s="82" t="s">
        <v>67</v>
      </c>
      <c r="D4" s="83"/>
      <c r="E4" s="82" t="s">
        <v>53</v>
      </c>
      <c r="F4" s="83"/>
      <c r="G4" s="72" t="s">
        <v>1</v>
      </c>
      <c r="H4" s="73"/>
      <c r="I4" s="7"/>
    </row>
    <row r="5" spans="1:11" ht="27" customHeight="1">
      <c r="A5" s="80"/>
      <c r="B5" s="81"/>
      <c r="C5" s="55" t="s">
        <v>2</v>
      </c>
      <c r="D5" s="56" t="s">
        <v>15</v>
      </c>
      <c r="E5" s="54" t="s">
        <v>2</v>
      </c>
      <c r="F5" s="53" t="s">
        <v>15</v>
      </c>
      <c r="G5" s="23" t="s">
        <v>2</v>
      </c>
      <c r="H5" s="38" t="s">
        <v>31</v>
      </c>
    </row>
    <row r="6" spans="1:11" ht="42" customHeight="1">
      <c r="A6" s="66" t="s">
        <v>32</v>
      </c>
      <c r="B6" s="67"/>
      <c r="C6" s="22">
        <v>136910804</v>
      </c>
      <c r="D6" s="13">
        <f>IF(C6=0,"_",IF(C$10=0,"_ ",ROUND(C6/C$10*100,2)))</f>
        <v>30.16</v>
      </c>
      <c r="E6" s="22">
        <v>129352201</v>
      </c>
      <c r="F6" s="13">
        <f>IF(E6=0,"_",IF(E$10=0,"_",ROUND(E6/E$10 * 100,2)))</f>
        <v>29.79</v>
      </c>
      <c r="G6" s="19">
        <f t="shared" ref="G6:G9" si="0">C6-E6</f>
        <v>7558603</v>
      </c>
      <c r="H6" s="32">
        <f t="shared" ref="H6:H10" si="1">IF(E6=0,"_",ROUND(G6/E6*100,2))</f>
        <v>5.84</v>
      </c>
      <c r="K6" s="43"/>
    </row>
    <row r="7" spans="1:11" ht="42" customHeight="1">
      <c r="A7" s="68" t="s">
        <v>33</v>
      </c>
      <c r="B7" s="69"/>
      <c r="C7" s="12">
        <v>39761356</v>
      </c>
      <c r="D7" s="13">
        <f t="shared" ref="D7:D8" si="2">IF(C7=0,"_",IF(C$10=0,"_ ",ROUND(C7/C$10*100,2)))</f>
        <v>8.76</v>
      </c>
      <c r="E7" s="12">
        <v>33861071</v>
      </c>
      <c r="F7" s="13">
        <f t="shared" ref="F7:F9" si="3">IF(E7=0,"_",IF(E$10=0,"_",ROUND(E7/E$10 * 100,2)))</f>
        <v>7.8</v>
      </c>
      <c r="G7" s="12">
        <f t="shared" si="0"/>
        <v>5900285</v>
      </c>
      <c r="H7" s="24">
        <f t="shared" si="1"/>
        <v>17.420000000000002</v>
      </c>
      <c r="K7" s="43"/>
    </row>
    <row r="8" spans="1:11" ht="42" customHeight="1">
      <c r="A8" s="68" t="s">
        <v>34</v>
      </c>
      <c r="B8" s="69"/>
      <c r="C8" s="12">
        <v>277250488</v>
      </c>
      <c r="D8" s="13">
        <f t="shared" si="2"/>
        <v>61.07</v>
      </c>
      <c r="E8" s="12">
        <v>270907365</v>
      </c>
      <c r="F8" s="13">
        <f t="shared" si="3"/>
        <v>62.4</v>
      </c>
      <c r="G8" s="12">
        <f t="shared" si="0"/>
        <v>6343123</v>
      </c>
      <c r="H8" s="24">
        <f t="shared" si="1"/>
        <v>2.34</v>
      </c>
      <c r="K8" s="43"/>
    </row>
    <row r="9" spans="1:11" ht="42" customHeight="1">
      <c r="A9" s="70" t="s">
        <v>35</v>
      </c>
      <c r="B9" s="71"/>
      <c r="C9" s="26">
        <v>32185</v>
      </c>
      <c r="D9" s="13">
        <f>IF(C9=0,"0.00",IF(C$10=0,"_ ",ROUND(C9/C$10*100,2)))</f>
        <v>0.01</v>
      </c>
      <c r="E9" s="26">
        <v>30342</v>
      </c>
      <c r="F9" s="13">
        <f t="shared" si="3"/>
        <v>0.01</v>
      </c>
      <c r="G9" s="12">
        <f t="shared" si="0"/>
        <v>1843</v>
      </c>
      <c r="H9" s="44">
        <f t="shared" si="1"/>
        <v>6.07</v>
      </c>
      <c r="K9" s="43"/>
    </row>
    <row r="10" spans="1:11" ht="42" customHeight="1">
      <c r="A10" s="72" t="s">
        <v>36</v>
      </c>
      <c r="B10" s="73"/>
      <c r="C10" s="20">
        <f>SUM(C6:C9)</f>
        <v>453954833</v>
      </c>
      <c r="D10" s="21">
        <f>IF(C10=0,"_",IF(C$10=0,"_ ",ROUND(C10/C$10*100,2)))</f>
        <v>100</v>
      </c>
      <c r="E10" s="20">
        <f>SUM(E6:E9)</f>
        <v>434150979</v>
      </c>
      <c r="F10" s="21">
        <f>IF(E10=0,"_",IF(E$10=0,"_ ",ROUND(E10/E$10*100,2)))</f>
        <v>100</v>
      </c>
      <c r="G10" s="20">
        <f>C10-E10</f>
        <v>19803854</v>
      </c>
      <c r="H10" s="9">
        <f t="shared" si="1"/>
        <v>4.5599999999999996</v>
      </c>
    </row>
    <row r="11" spans="1:11" s="11" customFormat="1" ht="18" customHeight="1">
      <c r="A11" s="74" t="s">
        <v>27</v>
      </c>
      <c r="B11" s="74"/>
      <c r="C11" s="74"/>
      <c r="D11" s="74"/>
      <c r="E11" s="74"/>
      <c r="F11" s="74"/>
      <c r="G11" s="74"/>
      <c r="H11" s="74"/>
      <c r="I11" s="37"/>
    </row>
    <row r="12" spans="1:11">
      <c r="A12" s="65" t="s">
        <v>51</v>
      </c>
      <c r="B12" s="65"/>
      <c r="C12" s="65"/>
      <c r="D12" s="65"/>
      <c r="E12" s="65"/>
      <c r="F12" s="65"/>
      <c r="G12" s="65"/>
      <c r="H12" s="65"/>
    </row>
    <row r="13" spans="1:11">
      <c r="A13" s="65" t="s">
        <v>52</v>
      </c>
      <c r="B13" s="65"/>
      <c r="C13" s="65"/>
      <c r="D13" s="65"/>
      <c r="E13" s="65"/>
      <c r="F13" s="65"/>
      <c r="G13" s="65"/>
      <c r="H13" s="65"/>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D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E15" sqref="E15"/>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3" width="9" style="58"/>
    <col min="14" max="16384" width="9" style="1"/>
  </cols>
  <sheetData>
    <row r="1" spans="1:14" ht="39" customHeight="1">
      <c r="A1" s="76" t="s">
        <v>28</v>
      </c>
      <c r="B1" s="76"/>
      <c r="C1" s="76"/>
      <c r="D1" s="76"/>
      <c r="E1" s="76"/>
      <c r="F1" s="76"/>
      <c r="G1" s="76"/>
      <c r="H1" s="76"/>
    </row>
    <row r="2" spans="1:14" ht="24" customHeight="1">
      <c r="A2" s="84"/>
      <c r="B2" s="84"/>
      <c r="C2" s="84"/>
      <c r="D2" s="84"/>
      <c r="E2" s="84"/>
      <c r="F2" s="84"/>
      <c r="G2" s="84"/>
      <c r="H2" s="84"/>
    </row>
    <row r="3" spans="1:14" ht="24" customHeight="1">
      <c r="G3" s="2"/>
      <c r="H3" s="2" t="s">
        <v>16</v>
      </c>
    </row>
    <row r="4" spans="1:14" ht="27" customHeight="1">
      <c r="A4" s="78" t="s">
        <v>48</v>
      </c>
      <c r="B4" s="79"/>
      <c r="C4" s="82" t="str">
        <f>'[1]1.直接期限部門別'!C4:D4</f>
        <v>108.12.31</v>
      </c>
      <c r="D4" s="83"/>
      <c r="E4" s="82" t="s">
        <v>53</v>
      </c>
      <c r="F4" s="83"/>
      <c r="G4" s="72" t="s">
        <v>1</v>
      </c>
      <c r="H4" s="73"/>
    </row>
    <row r="5" spans="1:14" ht="27" customHeight="1">
      <c r="A5" s="80"/>
      <c r="B5" s="81"/>
      <c r="C5" s="55" t="s">
        <v>2</v>
      </c>
      <c r="D5" s="56" t="s">
        <v>15</v>
      </c>
      <c r="E5" s="54" t="s">
        <v>2</v>
      </c>
      <c r="F5" s="53" t="s">
        <v>15</v>
      </c>
      <c r="G5" s="23" t="s">
        <v>2</v>
      </c>
      <c r="H5" s="46" t="s">
        <v>49</v>
      </c>
    </row>
    <row r="6" spans="1:14" ht="42" customHeight="1">
      <c r="A6" s="66" t="s">
        <v>12</v>
      </c>
      <c r="B6" s="67"/>
      <c r="C6" s="12">
        <v>140301674</v>
      </c>
      <c r="D6" s="13">
        <f>IF(C6=0,"_",IF(C$10=0,"_",ROUND(C6/C$10 * 100,2)))</f>
        <v>32.17</v>
      </c>
      <c r="E6" s="12">
        <v>134421680</v>
      </c>
      <c r="F6" s="13">
        <f>IF(E6=0,"_",IF(E$10=0,"_",ROUND(E6/E$10 * 100,2)))</f>
        <v>32.22</v>
      </c>
      <c r="G6" s="19">
        <f>C6-E6</f>
        <v>5879994</v>
      </c>
      <c r="H6" s="32">
        <f>IF(E6=0,"_",ROUND(G6/E6 * 100,2))</f>
        <v>4.37</v>
      </c>
      <c r="J6" s="59"/>
      <c r="N6" s="41"/>
    </row>
    <row r="7" spans="1:14" ht="42" customHeight="1">
      <c r="A7" s="68" t="s">
        <v>13</v>
      </c>
      <c r="B7" s="69"/>
      <c r="C7" s="12">
        <v>42914928</v>
      </c>
      <c r="D7" s="13">
        <f t="shared" ref="D7:D8" si="0">IF(C7=0,"_",IF(C$10=0,"_",ROUND(C7/C$10 * 100,2)))</f>
        <v>9.84</v>
      </c>
      <c r="E7" s="12">
        <v>36980814</v>
      </c>
      <c r="F7" s="13">
        <f t="shared" ref="F7:F8" si="1">IF(E7=0,"_",IF(E$10=0,"_",ROUND(E7/E$10 * 100,2)))</f>
        <v>8.86</v>
      </c>
      <c r="G7" s="12">
        <f t="shared" ref="G7:G10" si="2">C7-E7</f>
        <v>5934114</v>
      </c>
      <c r="H7" s="24">
        <f t="shared" ref="H7:H10" si="3">IF(E7=0,"_",ROUND(G7/E7 * 100,2))</f>
        <v>16.05</v>
      </c>
      <c r="N7" s="41"/>
    </row>
    <row r="8" spans="1:14" ht="42" customHeight="1">
      <c r="A8" s="68" t="s">
        <v>14</v>
      </c>
      <c r="B8" s="69"/>
      <c r="C8" s="12">
        <v>252917046</v>
      </c>
      <c r="D8" s="13">
        <f t="shared" si="0"/>
        <v>57.99</v>
      </c>
      <c r="E8" s="12">
        <v>245814316</v>
      </c>
      <c r="F8" s="13">
        <f t="shared" si="1"/>
        <v>58.92</v>
      </c>
      <c r="G8" s="12">
        <f t="shared" si="2"/>
        <v>7102730</v>
      </c>
      <c r="H8" s="24">
        <f t="shared" si="3"/>
        <v>2.89</v>
      </c>
      <c r="N8" s="41"/>
    </row>
    <row r="9" spans="1:14" ht="42" customHeight="1">
      <c r="A9" s="70" t="s">
        <v>7</v>
      </c>
      <c r="B9" s="71"/>
      <c r="C9" s="12">
        <v>0</v>
      </c>
      <c r="D9" s="13" t="str">
        <f>IF(C9=0,"0.00",IF(C$10=0,"_",ROUND(C9/C$10 * 100,2)))</f>
        <v>0.00</v>
      </c>
      <c r="E9" s="12">
        <v>0</v>
      </c>
      <c r="F9" s="13" t="str">
        <f>IF(E9=0,"0.00",IF(E$10=0,"_",ROUND(E9/E$10 * 100,2)))</f>
        <v>0.00</v>
      </c>
      <c r="G9" s="12">
        <f t="shared" si="2"/>
        <v>0</v>
      </c>
      <c r="H9" s="24" t="str">
        <f>IF(E9=0,"-",ROUND(G9/E9 * 100,2))</f>
        <v>-</v>
      </c>
      <c r="N9" s="41"/>
    </row>
    <row r="10" spans="1:14" ht="42" customHeight="1">
      <c r="A10" s="72" t="s">
        <v>50</v>
      </c>
      <c r="B10" s="73"/>
      <c r="C10" s="20">
        <f>SUM(C6:C9)</f>
        <v>436133648</v>
      </c>
      <c r="D10" s="21">
        <f>IF(C10=0,"_",IF(C$10=0,"_",ROUND(C10/C$10 * 100,2)))</f>
        <v>100</v>
      </c>
      <c r="E10" s="20">
        <f>SUM(E6:E9)</f>
        <v>417216810</v>
      </c>
      <c r="F10" s="21">
        <f>IF(E10=0,"_",IF(E$10=0,"_",ROUND(E10/E$10 * 100,2)))</f>
        <v>100</v>
      </c>
      <c r="G10" s="20">
        <f t="shared" si="2"/>
        <v>18916838</v>
      </c>
      <c r="H10" s="9">
        <f t="shared" si="3"/>
        <v>4.53</v>
      </c>
    </row>
    <row r="11" spans="1:14" s="11" customFormat="1" ht="18" customHeight="1">
      <c r="A11" s="74" t="s">
        <v>37</v>
      </c>
      <c r="B11" s="74"/>
      <c r="C11" s="74"/>
      <c r="D11" s="74"/>
      <c r="E11" s="74"/>
      <c r="F11" s="74"/>
      <c r="G11" s="74"/>
      <c r="H11" s="74"/>
      <c r="I11" s="14"/>
      <c r="J11" s="60"/>
      <c r="K11" s="60"/>
      <c r="L11" s="60"/>
      <c r="M11" s="60"/>
    </row>
    <row r="12" spans="1:14" s="11" customFormat="1" ht="18" customHeight="1">
      <c r="A12" s="65" t="s">
        <v>29</v>
      </c>
      <c r="B12" s="65"/>
      <c r="C12" s="65"/>
      <c r="D12" s="65"/>
      <c r="E12" s="65"/>
      <c r="F12" s="65"/>
      <c r="G12" s="65"/>
      <c r="H12" s="65"/>
      <c r="I12" s="36"/>
      <c r="J12" s="60"/>
      <c r="K12" s="60"/>
      <c r="L12" s="60"/>
      <c r="M12" s="60"/>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H10 F9:H9 D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8"/>
  <sheetViews>
    <sheetView topLeftCell="A10" zoomScaleNormal="100" workbookViewId="0">
      <selection activeCell="H19" sqref="H19"/>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16384" width="9" style="1"/>
  </cols>
  <sheetData>
    <row r="1" spans="1:15" ht="39" customHeight="1">
      <c r="A1" s="76" t="s">
        <v>18</v>
      </c>
      <c r="B1" s="76"/>
      <c r="C1" s="76"/>
      <c r="D1" s="76"/>
      <c r="E1" s="76"/>
      <c r="F1" s="76"/>
    </row>
    <row r="2" spans="1:15" ht="24" customHeight="1">
      <c r="A2" s="84" t="s">
        <v>66</v>
      </c>
      <c r="B2" s="84"/>
      <c r="C2" s="84"/>
      <c r="D2" s="84"/>
      <c r="E2" s="84"/>
      <c r="F2" s="84"/>
    </row>
    <row r="3" spans="1:15" ht="24" customHeight="1">
      <c r="E3" s="75" t="s">
        <v>40</v>
      </c>
      <c r="F3" s="89"/>
    </row>
    <row r="4" spans="1:15" ht="21" customHeight="1">
      <c r="A4" s="78" t="s">
        <v>0</v>
      </c>
      <c r="B4" s="90"/>
      <c r="C4" s="72" t="s">
        <v>41</v>
      </c>
      <c r="D4" s="88"/>
      <c r="E4" s="72" t="s">
        <v>42</v>
      </c>
      <c r="F4" s="88"/>
    </row>
    <row r="5" spans="1:15" ht="21" customHeight="1">
      <c r="A5" s="80"/>
      <c r="B5" s="91"/>
      <c r="C5" s="23" t="s">
        <v>43</v>
      </c>
      <c r="D5" s="45" t="s">
        <v>44</v>
      </c>
      <c r="E5" s="23" t="s">
        <v>43</v>
      </c>
      <c r="F5" s="45" t="s">
        <v>44</v>
      </c>
    </row>
    <row r="6" spans="1:15" s="34" customFormat="1" ht="30" customHeight="1">
      <c r="A6" s="85" t="s">
        <v>3</v>
      </c>
      <c r="B6" s="27" t="s">
        <v>45</v>
      </c>
      <c r="C6" s="30">
        <v>241439867</v>
      </c>
      <c r="D6" s="24">
        <f>IF(C6=0,"_",IF(C$17=0,"_",ROUND(C6/C$17*100,2)))-0.01</f>
        <v>53.18</v>
      </c>
      <c r="E6" s="30">
        <v>235667344</v>
      </c>
      <c r="F6" s="24">
        <f t="shared" ref="F6:F10" si="0">IF(E6=0,"_",IF(E$17=0,"_",ROUND(E6/E$17*100,2)))</f>
        <v>54.04</v>
      </c>
      <c r="L6" s="42"/>
    </row>
    <row r="7" spans="1:15" s="34" customFormat="1" ht="30" customHeight="1">
      <c r="A7" s="86"/>
      <c r="B7" s="28" t="s">
        <v>4</v>
      </c>
      <c r="C7" s="25">
        <v>95472739</v>
      </c>
      <c r="D7" s="24">
        <f t="shared" ref="D7:D16" si="1">IF(C7=0,"_",IF(C$17=0,"_",ROUND(C7/C$17*100,2)))</f>
        <v>21.03</v>
      </c>
      <c r="E7" s="25">
        <v>64001964</v>
      </c>
      <c r="F7" s="24">
        <f t="shared" si="0"/>
        <v>14.67</v>
      </c>
      <c r="L7" s="42"/>
    </row>
    <row r="8" spans="1:15" s="34" customFormat="1" ht="30" customHeight="1">
      <c r="A8" s="86"/>
      <c r="B8" s="28" t="s">
        <v>5</v>
      </c>
      <c r="C8" s="25">
        <v>114336107</v>
      </c>
      <c r="D8" s="24">
        <f>IF(C8=0,"_",IF(C$17=0,"_",ROUND(C8/C$17*100,2)))</f>
        <v>25.19</v>
      </c>
      <c r="E8" s="25">
        <v>133675159</v>
      </c>
      <c r="F8" s="24">
        <f t="shared" si="0"/>
        <v>30.65</v>
      </c>
      <c r="H8" s="61"/>
      <c r="I8" s="61"/>
      <c r="J8" s="62"/>
      <c r="K8" s="62"/>
      <c r="L8" s="63"/>
      <c r="M8" s="62"/>
      <c r="N8" s="62"/>
      <c r="O8" s="62"/>
    </row>
    <row r="9" spans="1:15" s="34" customFormat="1" ht="30" customHeight="1">
      <c r="A9" s="86"/>
      <c r="B9" s="28" t="s">
        <v>6</v>
      </c>
      <c r="C9" s="25">
        <v>2706113</v>
      </c>
      <c r="D9" s="24">
        <f t="shared" si="1"/>
        <v>0.6</v>
      </c>
      <c r="E9" s="25">
        <v>2789174</v>
      </c>
      <c r="F9" s="24">
        <f t="shared" si="0"/>
        <v>0.64</v>
      </c>
      <c r="L9" s="42"/>
    </row>
    <row r="10" spans="1:15" s="34" customFormat="1" ht="30" customHeight="1">
      <c r="A10" s="87"/>
      <c r="B10" s="28" t="s">
        <v>7</v>
      </c>
      <c r="C10" s="26">
        <v>7</v>
      </c>
      <c r="D10" s="24">
        <f t="shared" si="1"/>
        <v>0</v>
      </c>
      <c r="E10" s="26">
        <v>7</v>
      </c>
      <c r="F10" s="24">
        <f t="shared" si="0"/>
        <v>0</v>
      </c>
      <c r="L10" s="42"/>
    </row>
    <row r="11" spans="1:15" s="34" customFormat="1" ht="30" customHeight="1">
      <c r="A11" s="85" t="s">
        <v>46</v>
      </c>
      <c r="B11" s="31" t="s">
        <v>8</v>
      </c>
      <c r="C11" s="30">
        <v>90580792</v>
      </c>
      <c r="D11" s="32">
        <f t="shared" si="1"/>
        <v>19.95</v>
      </c>
      <c r="E11" s="30">
        <v>87512781</v>
      </c>
      <c r="F11" s="32">
        <f>IF(E11=0,"_",IF(E$17=0,"_",ROUND(E11/E$17*100,2)))</f>
        <v>20.07</v>
      </c>
      <c r="L11" s="42"/>
    </row>
    <row r="12" spans="1:15" s="34" customFormat="1" ht="30" customHeight="1">
      <c r="A12" s="86"/>
      <c r="B12" s="29" t="s">
        <v>11</v>
      </c>
      <c r="C12" s="25">
        <v>213501620</v>
      </c>
      <c r="D12" s="24">
        <f t="shared" si="1"/>
        <v>47.03</v>
      </c>
      <c r="E12" s="25">
        <v>212876587</v>
      </c>
      <c r="F12" s="24">
        <f>IF(E12=0,"_",IF(E$17=0,"_",ROUND(E12/E$17*100,2)))</f>
        <v>48.81</v>
      </c>
      <c r="L12" s="42"/>
    </row>
    <row r="13" spans="1:15" s="34" customFormat="1" ht="30" customHeight="1">
      <c r="A13" s="86"/>
      <c r="B13" s="29" t="s">
        <v>9</v>
      </c>
      <c r="C13" s="25">
        <v>135003458</v>
      </c>
      <c r="D13" s="24">
        <f t="shared" si="1"/>
        <v>29.74</v>
      </c>
      <c r="E13" s="25">
        <v>122573479</v>
      </c>
      <c r="F13" s="24">
        <f t="shared" ref="F13:F16" si="2">IF(E13=0,"_",IF(E$17=0,"_",ROUND(E13/E$17*100,2)))</f>
        <v>28.1</v>
      </c>
      <c r="L13" s="42"/>
    </row>
    <row r="14" spans="1:15" s="34" customFormat="1" ht="30" customHeight="1">
      <c r="A14" s="86"/>
      <c r="B14" s="29" t="s">
        <v>10</v>
      </c>
      <c r="C14" s="25">
        <v>12162843</v>
      </c>
      <c r="D14" s="24">
        <f t="shared" si="1"/>
        <v>2.68</v>
      </c>
      <c r="E14" s="25">
        <v>10381620</v>
      </c>
      <c r="F14" s="24">
        <f t="shared" si="2"/>
        <v>2.38</v>
      </c>
      <c r="L14" s="42"/>
    </row>
    <row r="15" spans="1:15" s="34" customFormat="1" ht="30" customHeight="1">
      <c r="A15" s="86"/>
      <c r="B15" s="29" t="s">
        <v>6</v>
      </c>
      <c r="C15" s="25">
        <v>2706113</v>
      </c>
      <c r="D15" s="24">
        <f t="shared" si="1"/>
        <v>0.6</v>
      </c>
      <c r="E15" s="25">
        <v>2789174</v>
      </c>
      <c r="F15" s="24">
        <f t="shared" si="2"/>
        <v>0.64</v>
      </c>
      <c r="L15" s="42"/>
    </row>
    <row r="16" spans="1:15" s="34" customFormat="1" ht="30" customHeight="1">
      <c r="A16" s="87"/>
      <c r="B16" s="29" t="s">
        <v>7</v>
      </c>
      <c r="C16" s="26">
        <v>7</v>
      </c>
      <c r="D16" s="57">
        <f t="shared" si="1"/>
        <v>0</v>
      </c>
      <c r="E16" s="25">
        <v>7</v>
      </c>
      <c r="F16" s="24">
        <f t="shared" si="2"/>
        <v>0</v>
      </c>
      <c r="L16" s="42"/>
    </row>
    <row r="17" spans="1:10" ht="30" customHeight="1">
      <c r="A17" s="72" t="s">
        <v>47</v>
      </c>
      <c r="B17" s="88"/>
      <c r="C17" s="8">
        <f>SUM(C11:C16)</f>
        <v>453954833</v>
      </c>
      <c r="D17" s="9">
        <f>IF(C$17=0,"_",ROUND(C17/C$17*100,2))</f>
        <v>100</v>
      </c>
      <c r="E17" s="8">
        <f>SUM(E11:E16)</f>
        <v>436133648</v>
      </c>
      <c r="F17" s="9">
        <f>IF(E$17=0,"_",ROUND(E17/E$17*100,2))</f>
        <v>100</v>
      </c>
    </row>
    <row r="18" spans="1:10">
      <c r="J18" s="64"/>
    </row>
  </sheetData>
  <mergeCells count="9">
    <mergeCell ref="A6:A10"/>
    <mergeCell ref="A11:A16"/>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C17 F17" formulaRange="1"/>
    <ignoredError sqref="D17:E17"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N46"/>
  <sheetViews>
    <sheetView topLeftCell="A4" zoomScaleNormal="100" workbookViewId="0">
      <selection activeCell="K13" sqref="K13"/>
    </sheetView>
  </sheetViews>
  <sheetFormatPr defaultColWidth="9" defaultRowHeight="16.5"/>
  <cols>
    <col min="1" max="1" width="41.875" style="3" customWidth="1"/>
    <col min="2" max="2" width="8.625" style="3" customWidth="1"/>
    <col min="3" max="4" width="18.625" style="3" customWidth="1"/>
    <col min="5" max="5" width="8.625" style="52" customWidth="1"/>
    <col min="6" max="7" width="18.625" style="52" customWidth="1"/>
    <col min="8" max="12" width="9" style="3"/>
    <col min="13" max="13" width="9.25" style="3" bestFit="1" customWidth="1"/>
    <col min="14" max="14" width="10.875" style="3" bestFit="1" customWidth="1"/>
    <col min="15" max="16384" width="9" style="3"/>
  </cols>
  <sheetData>
    <row r="1" spans="1:14" s="11" customFormat="1" ht="39" customHeight="1">
      <c r="A1" s="93" t="s">
        <v>38</v>
      </c>
      <c r="B1" s="93"/>
      <c r="C1" s="93"/>
      <c r="D1" s="93"/>
      <c r="E1" s="93"/>
      <c r="F1" s="93"/>
      <c r="G1" s="93"/>
      <c r="H1" s="93"/>
      <c r="I1" s="93"/>
      <c r="J1" s="93"/>
      <c r="K1" s="93"/>
    </row>
    <row r="2" spans="1:14" s="16" customFormat="1" ht="24" customHeight="1">
      <c r="A2" s="96"/>
      <c r="B2" s="96"/>
      <c r="C2" s="96"/>
      <c r="D2" s="96"/>
      <c r="E2" s="96"/>
      <c r="F2" s="96"/>
      <c r="G2" s="96"/>
      <c r="H2" s="35"/>
    </row>
    <row r="3" spans="1:14" s="16" customFormat="1" ht="24" customHeight="1">
      <c r="D3" s="17"/>
      <c r="E3" s="48"/>
      <c r="F3" s="48"/>
      <c r="G3" s="49" t="s">
        <v>17</v>
      </c>
    </row>
    <row r="4" spans="1:14" s="16" customFormat="1" ht="21" customHeight="1">
      <c r="A4" s="97" t="s">
        <v>19</v>
      </c>
      <c r="B4" s="82" t="s">
        <v>67</v>
      </c>
      <c r="C4" s="99"/>
      <c r="D4" s="100"/>
      <c r="E4" s="82" t="s">
        <v>53</v>
      </c>
      <c r="F4" s="99"/>
      <c r="G4" s="100"/>
    </row>
    <row r="5" spans="1:14" s="18" customFormat="1" ht="21" customHeight="1">
      <c r="A5" s="98"/>
      <c r="B5" s="23" t="s">
        <v>68</v>
      </c>
      <c r="C5" s="33" t="s">
        <v>69</v>
      </c>
      <c r="D5" s="33" t="s">
        <v>70</v>
      </c>
      <c r="E5" s="23" t="s">
        <v>54</v>
      </c>
      <c r="F5" s="33" t="s">
        <v>55</v>
      </c>
      <c r="G5" s="33" t="s">
        <v>56</v>
      </c>
    </row>
    <row r="6" spans="1:14" s="18" customFormat="1" ht="27.95" customHeight="1">
      <c r="A6" s="15" t="s">
        <v>57</v>
      </c>
      <c r="B6" s="47">
        <v>1</v>
      </c>
      <c r="C6" s="10">
        <v>89746369</v>
      </c>
      <c r="D6" s="10">
        <v>86360089</v>
      </c>
      <c r="E6" s="47">
        <v>1</v>
      </c>
      <c r="F6" s="10">
        <v>79247358</v>
      </c>
      <c r="G6" s="10">
        <v>77081012</v>
      </c>
    </row>
    <row r="7" spans="1:14" s="16" customFormat="1" ht="27.95" customHeight="1">
      <c r="A7" s="15" t="s">
        <v>58</v>
      </c>
      <c r="B7" s="47">
        <v>2</v>
      </c>
      <c r="C7" s="10">
        <v>47437095</v>
      </c>
      <c r="D7" s="10">
        <v>68067952</v>
      </c>
      <c r="E7" s="47">
        <v>2</v>
      </c>
      <c r="F7" s="10">
        <v>43843910</v>
      </c>
      <c r="G7" s="10">
        <v>65092102</v>
      </c>
      <c r="I7" s="61"/>
      <c r="J7" s="48"/>
      <c r="K7" s="48"/>
      <c r="M7" s="40"/>
      <c r="N7" s="40"/>
    </row>
    <row r="8" spans="1:14" s="16" customFormat="1" ht="27.95" customHeight="1">
      <c r="A8" s="15" t="s">
        <v>59</v>
      </c>
      <c r="B8" s="47">
        <v>3</v>
      </c>
      <c r="C8" s="10">
        <v>41462189</v>
      </c>
      <c r="D8" s="10">
        <v>40693645</v>
      </c>
      <c r="E8" s="47">
        <v>3</v>
      </c>
      <c r="F8" s="10">
        <v>39427590</v>
      </c>
      <c r="G8" s="10">
        <v>38489112</v>
      </c>
    </row>
    <row r="9" spans="1:14" s="16" customFormat="1" ht="27.95" customHeight="1">
      <c r="A9" s="15" t="s">
        <v>60</v>
      </c>
      <c r="B9" s="47">
        <v>4</v>
      </c>
      <c r="C9" s="10">
        <v>35781111</v>
      </c>
      <c r="D9" s="10">
        <v>24874393</v>
      </c>
      <c r="E9" s="47">
        <v>4</v>
      </c>
      <c r="F9" s="10">
        <v>36884513</v>
      </c>
      <c r="G9" s="10">
        <v>25751556</v>
      </c>
    </row>
    <row r="10" spans="1:14" s="16" customFormat="1" ht="27.95" customHeight="1">
      <c r="A10" s="15" t="s">
        <v>61</v>
      </c>
      <c r="B10" s="47">
        <v>5</v>
      </c>
      <c r="C10" s="10">
        <v>33132490</v>
      </c>
      <c r="D10" s="10">
        <v>35411456</v>
      </c>
      <c r="E10" s="47">
        <v>5</v>
      </c>
      <c r="F10" s="10">
        <v>32761732</v>
      </c>
      <c r="G10" s="10">
        <v>34026642</v>
      </c>
    </row>
    <row r="11" spans="1:14" s="16" customFormat="1" ht="27.95" customHeight="1">
      <c r="A11" s="15" t="s">
        <v>62</v>
      </c>
      <c r="B11" s="47">
        <v>6</v>
      </c>
      <c r="C11" s="10">
        <v>23979010</v>
      </c>
      <c r="D11" s="10">
        <v>20534462</v>
      </c>
      <c r="E11" s="47">
        <v>6</v>
      </c>
      <c r="F11" s="10">
        <v>23438292</v>
      </c>
      <c r="G11" s="10">
        <v>19458076</v>
      </c>
      <c r="J11"/>
    </row>
    <row r="12" spans="1:14" s="16" customFormat="1" ht="27.95" customHeight="1">
      <c r="A12" s="15" t="s">
        <v>63</v>
      </c>
      <c r="B12" s="47">
        <v>7</v>
      </c>
      <c r="C12" s="10">
        <v>17839861</v>
      </c>
      <c r="D12" s="10">
        <v>12582729</v>
      </c>
      <c r="E12" s="47">
        <v>7</v>
      </c>
      <c r="F12" s="10">
        <v>17908708</v>
      </c>
      <c r="G12" s="10">
        <v>11986318</v>
      </c>
    </row>
    <row r="13" spans="1:14" s="16" customFormat="1" ht="27.95" customHeight="1">
      <c r="A13" s="15" t="s">
        <v>39</v>
      </c>
      <c r="B13" s="47">
        <v>8</v>
      </c>
      <c r="C13" s="10">
        <v>17573086</v>
      </c>
      <c r="D13" s="10">
        <v>12505159</v>
      </c>
      <c r="E13" s="47">
        <v>8</v>
      </c>
      <c r="F13" s="10">
        <v>17633932</v>
      </c>
      <c r="G13" s="10">
        <v>12671136</v>
      </c>
    </row>
    <row r="14" spans="1:14" s="16" customFormat="1" ht="27.95" customHeight="1">
      <c r="A14" s="15" t="s">
        <v>64</v>
      </c>
      <c r="B14" s="47">
        <v>9</v>
      </c>
      <c r="C14" s="10">
        <v>16115071</v>
      </c>
      <c r="D14" s="10">
        <v>9250496</v>
      </c>
      <c r="E14" s="47">
        <v>9</v>
      </c>
      <c r="F14" s="10">
        <v>15518090</v>
      </c>
      <c r="G14" s="10">
        <v>9331687</v>
      </c>
    </row>
    <row r="15" spans="1:14" s="16" customFormat="1" ht="27.95" customHeight="1">
      <c r="A15" s="15" t="s">
        <v>65</v>
      </c>
      <c r="B15" s="47">
        <v>10</v>
      </c>
      <c r="C15" s="10">
        <v>12524365</v>
      </c>
      <c r="D15" s="10">
        <v>9922143</v>
      </c>
      <c r="E15" s="47">
        <v>10</v>
      </c>
      <c r="F15" s="10">
        <v>13050728</v>
      </c>
      <c r="G15" s="10">
        <v>10101098</v>
      </c>
    </row>
    <row r="16" spans="1:14" s="16" customFormat="1" ht="27.95" customHeight="1">
      <c r="A16" s="23" t="s">
        <v>20</v>
      </c>
      <c r="B16" s="33"/>
      <c r="C16" s="10">
        <f>SUM(C6:C15)</f>
        <v>335590647</v>
      </c>
      <c r="D16" s="10">
        <f>SUM(D6:D15)</f>
        <v>320202524</v>
      </c>
      <c r="E16" s="50"/>
      <c r="F16" s="51">
        <f>SUM(F6:F15)</f>
        <v>319714853</v>
      </c>
      <c r="G16" s="51">
        <f>SUM(G6:G15)</f>
        <v>303988739</v>
      </c>
    </row>
    <row r="17" spans="1:7" s="16" customFormat="1" ht="18" customHeight="1">
      <c r="A17" s="101" t="s">
        <v>23</v>
      </c>
      <c r="B17" s="102"/>
      <c r="C17" s="102"/>
      <c r="D17" s="102"/>
      <c r="E17" s="102"/>
      <c r="F17" s="102"/>
      <c r="G17" s="102"/>
    </row>
    <row r="18" spans="1:7" s="16" customFormat="1" ht="18" customHeight="1">
      <c r="A18" s="94" t="s">
        <v>21</v>
      </c>
      <c r="B18" s="95"/>
      <c r="C18" s="95"/>
      <c r="D18" s="95"/>
      <c r="E18" s="95"/>
      <c r="F18" s="95"/>
      <c r="G18" s="95"/>
    </row>
    <row r="19" spans="1:7" s="16" customFormat="1" ht="18" customHeight="1">
      <c r="A19" s="65" t="s">
        <v>22</v>
      </c>
      <c r="B19" s="95"/>
      <c r="C19" s="95"/>
      <c r="D19" s="95"/>
      <c r="E19" s="95"/>
      <c r="F19" s="95"/>
      <c r="G19" s="95"/>
    </row>
    <row r="20" spans="1:7" s="16" customFormat="1" ht="18" customHeight="1">
      <c r="A20" s="65" t="s">
        <v>25</v>
      </c>
      <c r="B20" s="95"/>
      <c r="C20" s="95"/>
      <c r="D20" s="95"/>
      <c r="E20" s="95"/>
      <c r="F20" s="95"/>
      <c r="G20" s="95"/>
    </row>
    <row r="21" spans="1:7" s="16" customFormat="1" ht="18" customHeight="1">
      <c r="A21" s="65" t="s">
        <v>24</v>
      </c>
      <c r="B21" s="95"/>
      <c r="C21" s="95"/>
      <c r="D21" s="95"/>
      <c r="E21" s="95"/>
      <c r="F21" s="95"/>
      <c r="G21" s="95"/>
    </row>
    <row r="22" spans="1:7">
      <c r="A22" s="92"/>
      <c r="B22" s="92"/>
      <c r="C22" s="92"/>
      <c r="D22" s="92"/>
      <c r="E22" s="92"/>
      <c r="F22" s="92"/>
    </row>
    <row r="23" spans="1:7" ht="19.899999999999999" customHeight="1">
      <c r="A23" s="92"/>
      <c r="B23" s="92"/>
      <c r="C23" s="92"/>
      <c r="D23" s="92"/>
      <c r="E23" s="92"/>
      <c r="F23" s="92"/>
    </row>
    <row r="24" spans="1:7" ht="19.899999999999999" customHeight="1"/>
    <row r="25" spans="1:7" ht="19.899999999999999" customHeight="1"/>
    <row r="26" spans="1:7" ht="19.899999999999999" customHeight="1">
      <c r="C26" s="39"/>
      <c r="D26" s="39"/>
    </row>
    <row r="27" spans="1:7" ht="19.899999999999999" customHeight="1"/>
    <row r="28" spans="1:7" ht="19.899999999999999" customHeight="1"/>
    <row r="29" spans="1:7" ht="19.899999999999999" customHeight="1"/>
    <row r="30" spans="1:7" ht="19.899999999999999" customHeight="1"/>
    <row r="31" spans="1:7" ht="19.899999999999999" customHeight="1"/>
    <row r="32" spans="1:7"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25.15"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李佳盈</cp:lastModifiedBy>
  <cp:lastPrinted>2020-03-20T06:29:28Z</cp:lastPrinted>
  <dcterms:created xsi:type="dcterms:W3CDTF">2005-01-04T07:49:27Z</dcterms:created>
  <dcterms:modified xsi:type="dcterms:W3CDTF">2020-03-27T01:36:51Z</dcterms:modified>
</cp:coreProperties>
</file>