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3250" windowHeight="12120"/>
  </bookViews>
  <sheets>
    <sheet name="附表1" sheetId="1" r:id="rId1"/>
    <sheet name="附表2" sheetId="2" r:id="rId2"/>
    <sheet name="附圖1" sheetId="3" r:id="rId3"/>
    <sheet name="附圖2" sheetId="4" r:id="rId4"/>
  </sheets>
  <externalReferences>
    <externalReference r:id="rId5"/>
  </externalReferences>
  <definedNames>
    <definedName name="_xlnm.Print_Area" localSheetId="0">附表1!$A$1:$E$64</definedName>
    <definedName name="_xlnm.Print_Area" localSheetId="1">附表2!$A$1:$G$50</definedName>
    <definedName name="_xlnm.Print_Area" localSheetId="2">附圖1!$A$1:$N$29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N7" i="4" l="1"/>
  <c r="AN6" i="4"/>
  <c r="AN5" i="4"/>
  <c r="AN4" i="4"/>
  <c r="AN3" i="4"/>
  <c r="BG75" i="3"/>
  <c r="BF75" i="3"/>
  <c r="BE75" i="3"/>
  <c r="AX75" i="3"/>
  <c r="AW75" i="3"/>
  <c r="AV75" i="3"/>
  <c r="BG74" i="3"/>
  <c r="BF74" i="3"/>
  <c r="BE74" i="3"/>
  <c r="AX74" i="3"/>
  <c r="AW74" i="3"/>
  <c r="AV74" i="3"/>
  <c r="BG73" i="3"/>
  <c r="BF73" i="3"/>
  <c r="BE73" i="3"/>
  <c r="AX73" i="3"/>
  <c r="AW73" i="3"/>
  <c r="AV73" i="3"/>
  <c r="BG72" i="3"/>
  <c r="BF72" i="3"/>
  <c r="BE72" i="3"/>
  <c r="AX72" i="3"/>
  <c r="AW72" i="3"/>
  <c r="AV72" i="3"/>
  <c r="BG71" i="3"/>
  <c r="BF71" i="3"/>
  <c r="BE71" i="3"/>
  <c r="AX71" i="3"/>
  <c r="AW71" i="3"/>
  <c r="AV71" i="3"/>
  <c r="BG70" i="3"/>
  <c r="BF70" i="3"/>
  <c r="BE70" i="3"/>
  <c r="BG69" i="3"/>
  <c r="BF69" i="3"/>
  <c r="BE69" i="3"/>
  <c r="BG68" i="3"/>
  <c r="BF68" i="3"/>
  <c r="BE68" i="3"/>
  <c r="BG46" i="3"/>
  <c r="BF46" i="3"/>
  <c r="BE46" i="3"/>
  <c r="BG45" i="3"/>
  <c r="BF45" i="3"/>
  <c r="BE45" i="3"/>
  <c r="BG44" i="3"/>
  <c r="BF44" i="3"/>
  <c r="BE44" i="3"/>
  <c r="BG43" i="3"/>
  <c r="BF43" i="3"/>
  <c r="BE43" i="3"/>
  <c r="BG42" i="3"/>
  <c r="BF42" i="3"/>
  <c r="BE42" i="3"/>
  <c r="BG41" i="3"/>
  <c r="BF41" i="3"/>
  <c r="BE41" i="3"/>
  <c r="BG40" i="3"/>
  <c r="BF40" i="3"/>
  <c r="BE40" i="3"/>
  <c r="BG39" i="3"/>
  <c r="BF39" i="3"/>
  <c r="BE39" i="3"/>
  <c r="BG38" i="3"/>
  <c r="BF38" i="3"/>
  <c r="BE38" i="3"/>
  <c r="BG37" i="3"/>
  <c r="BF37" i="3"/>
  <c r="BE37" i="3"/>
  <c r="BG36" i="3"/>
  <c r="BF36" i="3"/>
  <c r="BE36" i="3"/>
  <c r="BG35" i="3"/>
  <c r="BF35" i="3"/>
  <c r="BE35" i="3"/>
  <c r="BG34" i="3"/>
  <c r="BF34" i="3"/>
  <c r="BE34" i="3"/>
  <c r="BG33" i="3"/>
  <c r="BF33" i="3"/>
  <c r="BE33" i="3"/>
  <c r="BG32" i="3"/>
  <c r="BF32" i="3"/>
  <c r="BE32" i="3"/>
  <c r="BG31" i="3"/>
  <c r="BF31" i="3"/>
  <c r="BE31" i="3"/>
  <c r="BG30" i="3"/>
  <c r="BF30" i="3"/>
  <c r="BE30" i="3"/>
  <c r="BG29" i="3"/>
  <c r="BF29" i="3"/>
  <c r="BE29" i="3"/>
  <c r="BG28" i="3"/>
  <c r="BF28" i="3"/>
  <c r="BE28" i="3"/>
  <c r="AX28" i="3"/>
  <c r="AW28" i="3"/>
  <c r="AV28" i="3"/>
  <c r="BG27" i="3"/>
  <c r="BF27" i="3"/>
  <c r="BE27" i="3"/>
  <c r="AX27" i="3"/>
  <c r="AW27" i="3"/>
  <c r="AV27" i="3"/>
  <c r="BG26" i="3"/>
  <c r="BF26" i="3"/>
  <c r="BE26" i="3"/>
  <c r="AX26" i="3"/>
  <c r="AW26" i="3"/>
  <c r="AV26" i="3"/>
  <c r="BG25" i="3"/>
  <c r="BF25" i="3"/>
  <c r="BE25" i="3"/>
  <c r="AX25" i="3"/>
  <c r="AW25" i="3"/>
  <c r="AV25" i="3"/>
  <c r="BG24" i="3"/>
  <c r="BF24" i="3"/>
  <c r="BE24" i="3"/>
  <c r="AX24" i="3"/>
  <c r="AW24" i="3"/>
  <c r="AV24" i="3"/>
  <c r="AX23" i="3"/>
  <c r="AW23" i="3"/>
  <c r="AV23" i="3"/>
  <c r="BG22" i="3"/>
  <c r="BF22" i="3"/>
  <c r="BE22" i="3"/>
  <c r="AX22" i="3"/>
  <c r="AW22" i="3"/>
  <c r="AV22" i="3"/>
  <c r="BG21" i="3"/>
  <c r="BF21" i="3"/>
  <c r="BE21" i="3"/>
  <c r="AX21" i="3"/>
  <c r="AW21" i="3"/>
  <c r="AV21" i="3"/>
  <c r="BG20" i="3"/>
  <c r="BF20" i="3"/>
  <c r="BE20" i="3"/>
  <c r="AX20" i="3"/>
  <c r="AW20" i="3"/>
  <c r="AV20" i="3"/>
  <c r="BG19" i="3"/>
  <c r="BF19" i="3"/>
  <c r="BE19" i="3"/>
  <c r="AX19" i="3"/>
  <c r="AW19" i="3"/>
  <c r="AV19" i="3"/>
  <c r="BG18" i="3"/>
  <c r="BF18" i="3"/>
  <c r="BE18" i="3"/>
  <c r="BG17" i="3"/>
  <c r="BF17" i="3"/>
  <c r="BE17" i="3"/>
  <c r="BG16" i="3"/>
  <c r="BF16" i="3"/>
  <c r="BE16" i="3"/>
  <c r="BG15" i="3"/>
  <c r="BF15" i="3"/>
  <c r="BE15" i="3"/>
  <c r="BG14" i="3"/>
  <c r="BF14" i="3"/>
  <c r="BE14" i="3"/>
  <c r="BG13" i="3"/>
  <c r="BF13" i="3"/>
  <c r="BE13" i="3"/>
  <c r="BG12" i="3"/>
  <c r="BF12" i="3"/>
  <c r="BE12" i="3"/>
  <c r="BG11" i="3"/>
  <c r="BF11" i="3"/>
  <c r="BE11" i="3"/>
  <c r="BG10" i="3"/>
  <c r="BF10" i="3"/>
  <c r="BE10" i="3"/>
  <c r="BG9" i="3"/>
  <c r="BF9" i="3"/>
  <c r="BE9" i="3"/>
  <c r="BG8" i="3"/>
  <c r="BF8" i="3"/>
  <c r="BE8" i="3"/>
  <c r="BG7" i="3"/>
  <c r="BF7" i="3"/>
  <c r="BE7" i="3"/>
  <c r="BG6" i="3"/>
  <c r="BF6" i="3"/>
  <c r="BE6" i="3"/>
  <c r="BG5" i="3"/>
  <c r="BF5" i="3"/>
  <c r="BE5" i="3"/>
  <c r="BG4" i="3"/>
  <c r="BF4" i="3"/>
  <c r="BE4" i="3"/>
  <c r="BG3" i="3"/>
  <c r="BF3" i="3"/>
  <c r="BE3" i="3"/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F13" i="2"/>
  <c r="G13" i="2" s="1"/>
  <c r="F12" i="2"/>
  <c r="G12" i="2" s="1"/>
  <c r="F11" i="2"/>
  <c r="G11" i="2" s="1"/>
  <c r="G10" i="2"/>
  <c r="F10" i="2"/>
  <c r="F9" i="2"/>
  <c r="F8" i="2"/>
  <c r="G8" i="2" s="1"/>
  <c r="F7" i="2"/>
  <c r="G7" i="2" s="1"/>
  <c r="D62" i="1"/>
  <c r="D63" i="1" s="1"/>
  <c r="E58" i="1"/>
  <c r="E62" i="1" s="1"/>
  <c r="E63" i="1" s="1"/>
  <c r="D58" i="1"/>
  <c r="C58" i="1"/>
  <c r="C62" i="1" s="1"/>
  <c r="C63" i="1" s="1"/>
  <c r="A3" i="1"/>
  <c r="D59" i="1" l="1"/>
  <c r="C59" i="1"/>
  <c r="G14" i="2"/>
</calcChain>
</file>

<file path=xl/comments1.xml><?xml version="1.0" encoding="utf-8"?>
<comments xmlns="http://schemas.openxmlformats.org/spreadsheetml/2006/main">
  <authors>
    <author/>
  </authors>
  <commentList>
    <comment ref="AR34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<sst xmlns="http://schemas.openxmlformats.org/spreadsheetml/2006/main" count="302" uniqueCount="239">
  <si>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</si>
  <si>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</si>
  <si>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</si>
  <si>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</si>
  <si>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</si>
  <si>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</si>
  <si>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</si>
  <si>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t>本國銀行及外國與大陸地區銀行在台分行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</si>
  <si>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</si>
  <si>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</si>
  <si>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</si>
  <si>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</si>
  <si>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</si>
  <si>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</si>
  <si>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</si>
  <si>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</si>
  <si>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</si>
  <si>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</si>
  <si>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</si>
  <si>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</si>
  <si>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</si>
  <si>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</si>
  <si>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</si>
  <si>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</si>
  <si>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</si>
  <si>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</si>
  <si>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</si>
  <si>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</si>
  <si>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</si>
  <si>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</si>
  <si>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(一)店頭市場(OTC)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</si>
  <si>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</si>
  <si>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</si>
  <si>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</si>
  <si>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</si>
  <si>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</si>
  <si>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</si>
  <si>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</si>
  <si>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</si>
  <si>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</si>
  <si>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</si>
  <si>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</si>
  <si>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</si>
  <si>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註：包括國內總分支機構及國際金融業務分行資料，不含海外分行及子行；本表已剔除銀行間交易重複計算部分。</t>
    <phoneticPr fontId="4" type="noConversion"/>
  </si>
  <si>
    <t xml:space="preserve">交  易  幣  別  比  較  </t>
    <phoneticPr fontId="4" type="noConversion"/>
  </si>
  <si>
    <t>單位：新臺幣百萬元；%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</si>
  <si>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</si>
  <si>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</si>
  <si>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</si>
  <si>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109年1月</t>
    <phoneticPr fontId="4" type="noConversion"/>
  </si>
  <si>
    <t>金  額</t>
    <phoneticPr fontId="3" type="noConversion"/>
  </si>
  <si>
    <t>比  重</t>
    <phoneticPr fontId="3" type="noConversion"/>
  </si>
  <si>
    <t>108年12月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</si>
  <si>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</si>
  <si>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</si>
  <si>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</si>
  <si>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</si>
  <si>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</si>
  <si>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</si>
  <si>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109年1月</t>
    <phoneticPr fontId="4" type="noConversion"/>
  </si>
  <si>
    <t>108年12月</t>
    <phoneticPr fontId="4" type="noConversion"/>
  </si>
  <si>
    <t>比較增減</t>
  </si>
  <si>
    <t>合計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</si>
  <si>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</si>
  <si>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</si>
  <si>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</si>
  <si>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</si>
  <si>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</si>
  <si>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</si>
  <si>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22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</si>
  <si>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</si>
  <si>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</si>
  <si>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22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</si>
  <si>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</si>
  <si>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</si>
  <si>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</si>
  <si>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</si>
  <si>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</si>
  <si>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</si>
  <si>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</si>
  <si>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</si>
  <si>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</si>
  <si>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</si>
  <si>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t>總        計</t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</si>
  <si>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</si>
  <si>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22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</si>
  <si>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</si>
  <si>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</si>
  <si>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</si>
  <si>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</si>
  <si>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</si>
  <si>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</si>
  <si>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</si>
  <si>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</si>
  <si>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</si>
  <si>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</si>
  <si>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</si>
  <si>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</si>
  <si>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</si>
  <si>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</si>
  <si>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</si>
  <si>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</si>
  <si>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</si>
  <si>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</si>
  <si>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</si>
  <si>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</si>
  <si>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</si>
  <si>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</si>
  <si>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</si>
  <si>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</si>
  <si>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</si>
  <si>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</si>
  <si>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</si>
  <si>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</si>
  <si>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</si>
  <si>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</si>
  <si>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</si>
  <si>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</si>
  <si>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</si>
  <si>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</si>
  <si>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</si>
  <si>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</si>
  <si>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</si>
  <si>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</si>
  <si>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</si>
  <si>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</si>
  <si>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</si>
  <si>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</si>
  <si>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</si>
  <si>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</si>
  <si>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</si>
  <si>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</si>
  <si>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</si>
  <si>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</si>
  <si>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</si>
  <si>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</si>
  <si>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</si>
  <si>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</si>
  <si>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</si>
  <si>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</si>
  <si>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</si>
  <si>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105/1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</si>
  <si>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</si>
  <si>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</si>
  <si>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</si>
  <si>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</si>
  <si>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</si>
  <si>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</si>
  <si>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</si>
  <si>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</si>
  <si>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</si>
  <si>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</si>
  <si>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</si>
  <si>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</si>
  <si>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</si>
  <si>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</si>
  <si>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</si>
  <si>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</si>
  <si>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</si>
  <si>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</si>
  <si>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</si>
  <si>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</si>
  <si>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</si>
  <si>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105/12</t>
  </si>
  <si>
    <t>98/3</t>
  </si>
  <si>
    <t>106/1</t>
  </si>
  <si>
    <t>106/1</t>
    <phoneticPr fontId="3" type="noConversion"/>
  </si>
  <si>
    <t>98/4</t>
  </si>
  <si>
    <t>106/2</t>
    <phoneticPr fontId="3" type="noConversion"/>
  </si>
  <si>
    <t>98/5</t>
  </si>
  <si>
    <t>106/3</t>
  </si>
  <si>
    <t>98/6</t>
  </si>
  <si>
    <t>106/4</t>
  </si>
  <si>
    <t>98/7</t>
  </si>
  <si>
    <t>106/5</t>
    <phoneticPr fontId="3" type="noConversion"/>
  </si>
  <si>
    <t>98/8</t>
  </si>
  <si>
    <t>106/6</t>
  </si>
  <si>
    <t>98/9</t>
  </si>
  <si>
    <t>106/7</t>
  </si>
  <si>
    <t>98/10</t>
  </si>
  <si>
    <t>106/8</t>
    <phoneticPr fontId="3" type="noConversion"/>
  </si>
  <si>
    <t>98/11</t>
  </si>
  <si>
    <t>106/9</t>
  </si>
  <si>
    <t>106/10</t>
  </si>
  <si>
    <t>99/12</t>
  </si>
  <si>
    <t>106/11</t>
    <phoneticPr fontId="3" type="noConversion"/>
  </si>
  <si>
    <t>100/3</t>
  </si>
  <si>
    <t>106/12</t>
  </si>
  <si>
    <t>100/6</t>
  </si>
  <si>
    <t>107/1</t>
  </si>
  <si>
    <t>107/1</t>
    <phoneticPr fontId="3" type="noConversion"/>
  </si>
  <si>
    <t>100/9</t>
  </si>
  <si>
    <t>107/2</t>
    <phoneticPr fontId="3" type="noConversion"/>
  </si>
  <si>
    <t>100/12</t>
  </si>
  <si>
    <t>101/3</t>
  </si>
  <si>
    <t>107/04</t>
  </si>
  <si>
    <t>101/6</t>
  </si>
  <si>
    <t>107/05</t>
    <phoneticPr fontId="3" type="noConversion"/>
  </si>
  <si>
    <t>101/9</t>
  </si>
  <si>
    <t>101/12</t>
  </si>
  <si>
    <t>107/07</t>
  </si>
  <si>
    <t>102/3</t>
  </si>
  <si>
    <t>107/08</t>
    <phoneticPr fontId="3" type="noConversion"/>
  </si>
  <si>
    <t>102/6</t>
  </si>
  <si>
    <t>107/09</t>
  </si>
  <si>
    <t>102/9</t>
  </si>
  <si>
    <t>107/10</t>
  </si>
  <si>
    <t>102/12</t>
  </si>
  <si>
    <t>107/11</t>
  </si>
  <si>
    <t>107/12</t>
  </si>
  <si>
    <t>108/1</t>
  </si>
  <si>
    <t>108/1</t>
    <phoneticPr fontId="3" type="noConversion"/>
  </si>
  <si>
    <t>108/2</t>
    <phoneticPr fontId="3" type="noConversion"/>
  </si>
  <si>
    <t>108/3</t>
  </si>
  <si>
    <t>108/4</t>
    <phoneticPr fontId="3" type="noConversion"/>
  </si>
  <si>
    <t>108/5</t>
    <phoneticPr fontId="3" type="noConversion"/>
  </si>
  <si>
    <t>108/6</t>
  </si>
  <si>
    <t>108/7</t>
  </si>
  <si>
    <t>108/8</t>
  </si>
  <si>
    <t>108/9</t>
    <phoneticPr fontId="3" type="noConversion"/>
  </si>
  <si>
    <t>108/10</t>
    <phoneticPr fontId="3" type="noConversion"/>
  </si>
  <si>
    <t>108/11</t>
    <phoneticPr fontId="3" type="noConversion"/>
  </si>
  <si>
    <t>108/12</t>
    <phoneticPr fontId="3" type="noConversion"/>
  </si>
  <si>
    <t>109/1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</si>
  <si>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2  109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1</t>
    </r>
    <r>
      <rPr>
        <sz val="18"/>
        <rFont val="標楷體"/>
        <family val="4"/>
        <charset val="136"/>
      </rPr>
      <t>月銀行衍生性金融商品交易量內容分析</t>
    </r>
    <phoneticPr fontId="22" type="noConversion"/>
  </si>
  <si>
    <t>幣別</t>
    <phoneticPr fontId="22" type="noConversion"/>
  </si>
  <si>
    <t>商品種類別</t>
  </si>
  <si>
    <t>幣別</t>
  </si>
  <si>
    <t>銀行類別</t>
  </si>
  <si>
    <t>匯率契約</t>
  </si>
  <si>
    <t>本國銀行</t>
    <phoneticPr fontId="22" type="noConversion"/>
  </si>
  <si>
    <t>利率契約</t>
  </si>
  <si>
    <t>涉及新臺幣交易</t>
    <phoneticPr fontId="22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</si>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</sst>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0.00_ "/>
    <numFmt numFmtId="179" formatCode="#,##0_ "/>
    <numFmt numFmtId="180" formatCode="0.00_);[Red]\(0.00\)"/>
    <numFmt numFmtId="181" formatCode="_(* #,##0_);_(* \-#,##0_);_(* &quot;-&quot;_);_(@_)"/>
    <numFmt numFmtId="182" formatCode="#,##0.00_ "/>
    <numFmt numFmtId="183" formatCode="#,##0_);[Red]\(#,##0\)"/>
    <numFmt numFmtId="184" formatCode="_(* #,##0_);_(* \(#,##0\);_(* \-_);_(@_)"/>
  </numFmts>
  <fonts count="38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strike/>
      <sz val="12"/>
      <name val="Times New Roman"/>
      <family val="1"/>
    </font>
    <font>
      <sz val="9"/>
      <name val="Heiti TC"/>
      <family val="2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3" fillId="0" borderId="39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9" xfId="2" applyFont="1" applyFill="1" applyBorder="1" applyAlignment="1" applyProtection="1">
      <alignment horizontal="left" vertical="center"/>
      <protection hidden="1"/>
    </xf>
    <xf numFmtId="176" fontId="14" fillId="0" borderId="10" xfId="0" applyNumberFormat="1" applyFont="1" applyFill="1" applyBorder="1" applyAlignment="1" applyProtection="1">
      <alignment horizontal="right" vertical="center"/>
      <protection locked="0"/>
    </xf>
    <xf numFmtId="176" fontId="14" fillId="0" borderId="11" xfId="0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177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7" fontId="9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Fill="1" applyBorder="1" applyAlignment="1" applyProtection="1">
      <alignment horizontal="left" vertical="center"/>
      <protection hidden="1"/>
    </xf>
    <xf numFmtId="176" fontId="9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/>
      <protection hidden="1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4" fillId="0" borderId="9" xfId="2" applyFont="1" applyFill="1" applyBorder="1" applyAlignment="1" applyProtection="1">
      <alignment horizontal="center" vertical="center" shrinkToFit="1"/>
      <protection hidden="1"/>
    </xf>
    <xf numFmtId="0" fontId="15" fillId="0" borderId="9" xfId="2" applyFont="1" applyFill="1" applyBorder="1" applyAlignment="1" applyProtection="1">
      <alignment horizontal="left" vertical="center" shrinkToFit="1"/>
      <protection hidden="1"/>
    </xf>
    <xf numFmtId="0" fontId="6" fillId="0" borderId="22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22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4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24" xfId="2" applyFont="1" applyFill="1" applyBorder="1" applyAlignment="1" applyProtection="1">
      <alignment horizontal="left" vertical="center" shrinkToFit="1"/>
      <protection hidden="1"/>
    </xf>
    <xf numFmtId="176" fontId="9" fillId="0" borderId="25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18" fillId="0" borderId="15" xfId="0" applyNumberFormat="1" applyFont="1" applyFill="1" applyBorder="1" applyAlignment="1">
      <alignment horizontal="center" vertical="center"/>
    </xf>
    <xf numFmtId="176" fontId="19" fillId="0" borderId="23" xfId="0" applyNumberFormat="1" applyFont="1" applyFill="1" applyBorder="1" applyProtection="1"/>
    <xf numFmtId="176" fontId="19" fillId="0" borderId="18" xfId="0" applyNumberFormat="1" applyFont="1" applyFill="1" applyBorder="1" applyProtection="1"/>
    <xf numFmtId="178" fontId="19" fillId="0" borderId="23" xfId="0" applyNumberFormat="1" applyFont="1" applyFill="1" applyBorder="1" applyProtection="1"/>
    <xf numFmtId="178" fontId="19" fillId="0" borderId="18" xfId="0" applyNumberFormat="1" applyFont="1" applyFill="1" applyBorder="1" applyProtection="1"/>
    <xf numFmtId="176" fontId="18" fillId="0" borderId="20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179" fontId="19" fillId="0" borderId="23" xfId="0" applyNumberFormat="1" applyFont="1" applyFill="1" applyBorder="1" applyProtection="1"/>
    <xf numFmtId="179" fontId="19" fillId="0" borderId="18" xfId="0" applyNumberFormat="1" applyFont="1" applyFill="1" applyBorder="1" applyProtection="1"/>
    <xf numFmtId="0" fontId="18" fillId="0" borderId="25" xfId="0" applyFont="1" applyFill="1" applyBorder="1" applyAlignment="1" applyProtection="1">
      <alignment horizontal="center" vertical="center"/>
    </xf>
    <xf numFmtId="178" fontId="19" fillId="0" borderId="25" xfId="0" applyNumberFormat="1" applyFont="1" applyFill="1" applyBorder="1" applyProtection="1"/>
    <xf numFmtId="178" fontId="19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79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0" fontId="5" fillId="0" borderId="0" xfId="1" applyNumberFormat="1" applyFont="1" applyAlignment="1" applyProtection="1">
      <alignment horizontal="centerContinuous"/>
    </xf>
    <xf numFmtId="181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0" fontId="5" fillId="0" borderId="0" xfId="0" applyNumberFormat="1" applyFont="1" applyProtection="1"/>
    <xf numFmtId="181" fontId="6" fillId="0" borderId="0" xfId="2" applyNumberFormat="1" applyFont="1" applyProtection="1">
      <protection hidden="1"/>
    </xf>
    <xf numFmtId="0" fontId="19" fillId="0" borderId="4" xfId="0" applyFont="1" applyBorder="1" applyAlignment="1" applyProtection="1">
      <alignment horizontal="center" vertical="center" shrinkToFit="1"/>
    </xf>
    <xf numFmtId="181" fontId="9" fillId="0" borderId="26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2" xfId="0" applyFont="1" applyBorder="1" applyAlignment="1" applyProtection="1">
      <alignment shrinkToFit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0" fontId="6" fillId="0" borderId="32" xfId="2" applyNumberFormat="1" applyFont="1" applyBorder="1" applyAlignment="1" applyProtection="1">
      <alignment horizontal="center" vertical="center"/>
      <protection hidden="1"/>
    </xf>
    <xf numFmtId="181" fontId="6" fillId="0" borderId="28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1" fontId="6" fillId="0" borderId="10" xfId="0" applyNumberFormat="1" applyFont="1" applyBorder="1" applyAlignment="1" applyProtection="1">
      <alignment horizontal="right" vertical="center"/>
    </xf>
    <xf numFmtId="178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1" fontId="6" fillId="0" borderId="29" xfId="0" applyNumberFormat="1" applyFont="1" applyBorder="1" applyAlignment="1" applyProtection="1">
      <alignment horizontal="right" vertical="center"/>
    </xf>
    <xf numFmtId="178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81" fontId="6" fillId="0" borderId="34" xfId="0" applyNumberFormat="1" applyFont="1" applyBorder="1" applyAlignment="1" applyProtection="1">
      <alignment horizontal="right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82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18" xfId="1" applyNumberFormat="1" applyFont="1" applyFill="1" applyBorder="1" applyAlignment="1" applyProtection="1">
      <alignment horizontal="right" vertical="center"/>
      <protection locked="0"/>
    </xf>
    <xf numFmtId="0" fontId="6" fillId="0" borderId="19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81" fontId="6" fillId="0" borderId="28" xfId="0" applyNumberFormat="1" applyFont="1" applyBorder="1" applyAlignment="1" applyProtection="1">
      <alignment horizontal="right" vertical="center"/>
    </xf>
    <xf numFmtId="181" fontId="6" fillId="0" borderId="31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78" fontId="6" fillId="0" borderId="32" xfId="1" applyNumberFormat="1" applyFont="1" applyBorder="1" applyAlignment="1" applyProtection="1">
      <alignment horizontal="right" vertical="center"/>
      <protection locked="0"/>
    </xf>
    <xf numFmtId="0" fontId="15" fillId="0" borderId="9" xfId="2" applyFont="1" applyBorder="1" applyAlignment="1" applyProtection="1">
      <alignment horizontal="center" vertical="center"/>
      <protection hidden="1"/>
    </xf>
    <xf numFmtId="0" fontId="15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6" fillId="0" borderId="22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2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8" xfId="1" applyNumberFormat="1" applyFont="1" applyBorder="1" applyAlignment="1" applyProtection="1">
      <alignment horizontal="right" vertical="center"/>
      <protection locked="0"/>
    </xf>
    <xf numFmtId="181" fontId="6" fillId="0" borderId="18" xfId="0" applyNumberFormat="1" applyFont="1" applyBorder="1" applyAlignment="1" applyProtection="1">
      <alignment horizontal="right" vertical="center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1" fontId="6" fillId="0" borderId="13" xfId="0" applyNumberFormat="1" applyFont="1" applyBorder="1" applyAlignment="1" applyProtection="1">
      <alignment horizontal="right" vertical="center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4" xfId="2" applyFont="1" applyBorder="1" applyAlignment="1" applyProtection="1">
      <alignment horizontal="left" vertical="center"/>
      <protection hidden="1"/>
    </xf>
    <xf numFmtId="0" fontId="14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5" fillId="0" borderId="0" xfId="1" applyNumberFormat="1" applyFont="1" applyProtection="1"/>
    <xf numFmtId="0" fontId="25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/>
    </xf>
    <xf numFmtId="183" fontId="8" fillId="0" borderId="0" xfId="3" applyNumberFormat="1" applyFont="1" applyFill="1" applyBorder="1" applyAlignment="1">
      <alignment horizontal="right"/>
    </xf>
    <xf numFmtId="183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0" fontId="8" fillId="0" borderId="0" xfId="3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horizontal="right" vertical="center"/>
    </xf>
    <xf numFmtId="49" fontId="28" fillId="0" borderId="0" xfId="3" applyNumberFormat="1" applyFont="1" applyFill="1" applyBorder="1" applyAlignment="1">
      <alignment vertical="center"/>
    </xf>
    <xf numFmtId="183" fontId="28" fillId="0" borderId="0" xfId="3" applyNumberFormat="1" applyFont="1" applyFill="1" applyBorder="1" applyAlignment="1">
      <alignment horizontal="right" vertical="center"/>
    </xf>
    <xf numFmtId="183" fontId="28" fillId="0" borderId="0" xfId="3" applyNumberFormat="1" applyFont="1" applyFill="1" applyBorder="1" applyAlignment="1">
      <alignment horizontal="right"/>
    </xf>
    <xf numFmtId="183" fontId="28" fillId="0" borderId="40" xfId="3" applyNumberFormat="1" applyFont="1" applyFill="1" applyBorder="1" applyAlignment="1">
      <alignment horizontal="right"/>
    </xf>
    <xf numFmtId="184" fontId="8" fillId="0" borderId="0" xfId="3" applyNumberFormat="1" applyFont="1" applyFill="1" applyBorder="1" applyAlignment="1" applyProtection="1">
      <alignment horizontal="right" vertical="center"/>
      <protection locked="0"/>
    </xf>
    <xf numFmtId="184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184" fontId="8" fillId="2" borderId="0" xfId="3" applyNumberFormat="1" applyFont="1" applyFill="1" applyBorder="1" applyAlignment="1" applyProtection="1">
      <alignment horizontal="right" vertical="center"/>
      <protection locked="0"/>
    </xf>
    <xf numFmtId="183" fontId="8" fillId="2" borderId="0" xfId="3" applyNumberFormat="1" applyFont="1" applyFill="1" applyBorder="1" applyAlignment="1">
      <alignment horizontal="right"/>
    </xf>
    <xf numFmtId="183" fontId="8" fillId="2" borderId="40" xfId="3" applyNumberFormat="1" applyFont="1" applyFill="1" applyBorder="1" applyAlignment="1">
      <alignment horizontal="right"/>
    </xf>
    <xf numFmtId="0" fontId="8" fillId="2" borderId="0" xfId="3" applyFont="1" applyFill="1" applyBorder="1"/>
    <xf numFmtId="49" fontId="28" fillId="2" borderId="0" xfId="3" applyNumberFormat="1" applyFont="1" applyFill="1" applyBorder="1" applyAlignment="1">
      <alignment vertical="center"/>
    </xf>
    <xf numFmtId="183" fontId="28" fillId="2" borderId="0" xfId="3" applyNumberFormat="1" applyFont="1" applyFill="1" applyBorder="1" applyAlignment="1">
      <alignment horizontal="right" vertical="center"/>
    </xf>
    <xf numFmtId="183" fontId="28" fillId="2" borderId="0" xfId="3" applyNumberFormat="1" applyFont="1" applyFill="1" applyBorder="1" applyAlignment="1">
      <alignment horizontal="right"/>
    </xf>
    <xf numFmtId="183" fontId="28" fillId="2" borderId="40" xfId="3" applyNumberFormat="1" applyFont="1" applyFill="1" applyBorder="1" applyAlignment="1">
      <alignment horizontal="right"/>
    </xf>
    <xf numFmtId="0" fontId="29" fillId="2" borderId="0" xfId="3" applyFont="1" applyFill="1" applyBorder="1"/>
    <xf numFmtId="0" fontId="30" fillId="0" borderId="0" xfId="3" applyFont="1" applyFill="1" applyBorder="1"/>
    <xf numFmtId="0" fontId="31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178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17" fillId="0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附圖1!$AS$2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7252002464571779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9574861367837338E-2"/>
                  <c:y val="-2.8943560057887119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4F81BD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5878003696857672E-2"/>
                  <c:y val="-2.31548480463096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4F81BD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3413431916204559E-2"/>
                  <c:y val="-5.209840810419681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4F81BD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附圖1!$AY$39:$AY$75</c:f>
              <c:strCache>
                <c:ptCount val="37"/>
                <c:pt idx="0">
                  <c:v>106/1</c:v>
                </c:pt>
                <c:pt idx="12">
                  <c:v>107/1</c:v>
                </c:pt>
                <c:pt idx="24">
                  <c:v>108/1</c:v>
                </c:pt>
                <c:pt idx="36">
                  <c:v>109/1</c:v>
                </c:pt>
              </c:strCache>
            </c:strRef>
          </c:cat>
          <c:val>
            <c:numRef>
              <c:f>附圖1!$AV$39:$AV$75</c:f>
              <c:numCache>
                <c:formatCode>#,##0_);[Red]\(#,##0\)</c:formatCode>
                <c:ptCount val="37"/>
                <c:pt idx="0">
                  <c:v>11480</c:v>
                </c:pt>
                <c:pt idx="1">
                  <c:v>11069</c:v>
                </c:pt>
                <c:pt idx="2">
                  <c:v>14674</c:v>
                </c:pt>
                <c:pt idx="3">
                  <c:v>10435</c:v>
                </c:pt>
                <c:pt idx="4">
                  <c:v>11701</c:v>
                </c:pt>
                <c:pt idx="5">
                  <c:v>13045</c:v>
                </c:pt>
                <c:pt idx="6">
                  <c:v>12087</c:v>
                </c:pt>
                <c:pt idx="7">
                  <c:v>13053</c:v>
                </c:pt>
                <c:pt idx="8">
                  <c:v>12860</c:v>
                </c:pt>
                <c:pt idx="9">
                  <c:v>11795</c:v>
                </c:pt>
                <c:pt idx="10">
                  <c:v>12548</c:v>
                </c:pt>
                <c:pt idx="11">
                  <c:v>11425</c:v>
                </c:pt>
                <c:pt idx="12">
                  <c:v>14953</c:v>
                </c:pt>
                <c:pt idx="13">
                  <c:v>11160</c:v>
                </c:pt>
                <c:pt idx="14">
                  <c:v>15468</c:v>
                </c:pt>
                <c:pt idx="15">
                  <c:v>13629</c:v>
                </c:pt>
                <c:pt idx="16">
                  <c:v>15994</c:v>
                </c:pt>
                <c:pt idx="17">
                  <c:v>14726</c:v>
                </c:pt>
                <c:pt idx="18">
                  <c:v>14784</c:v>
                </c:pt>
                <c:pt idx="19">
                  <c:v>15374</c:v>
                </c:pt>
                <c:pt idx="20">
                  <c:v>12794</c:v>
                </c:pt>
                <c:pt idx="21">
                  <c:v>15072</c:v>
                </c:pt>
                <c:pt idx="22">
                  <c:v>14930</c:v>
                </c:pt>
                <c:pt idx="23">
                  <c:v>13576</c:v>
                </c:pt>
                <c:pt idx="24">
                  <c:v>16957</c:v>
                </c:pt>
                <c:pt idx="25">
                  <c:v>10791</c:v>
                </c:pt>
                <c:pt idx="26">
                  <c:v>14807</c:v>
                </c:pt>
                <c:pt idx="27">
                  <c:v>13788</c:v>
                </c:pt>
                <c:pt idx="28">
                  <c:v>16265</c:v>
                </c:pt>
                <c:pt idx="29">
                  <c:v>13984</c:v>
                </c:pt>
                <c:pt idx="30">
                  <c:v>15595</c:v>
                </c:pt>
                <c:pt idx="31">
                  <c:v>15534</c:v>
                </c:pt>
                <c:pt idx="32">
                  <c:v>14034.564</c:v>
                </c:pt>
                <c:pt idx="33">
                  <c:v>14909.134</c:v>
                </c:pt>
                <c:pt idx="34">
                  <c:v>13853.241</c:v>
                </c:pt>
                <c:pt idx="35">
                  <c:v>13432.691999999999</c:v>
                </c:pt>
                <c:pt idx="36">
                  <c:v>12748.822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附圖1!$AT$2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1.8484385385283401E-2"/>
                  <c:y val="4.245040281686930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2039433148490448E-2"/>
                  <c:y val="0.13314037626628075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2039433148490448E-2"/>
                  <c:y val="0.16787264833574531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2181146025878003E-2"/>
                  <c:y val="2.8943560057887119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附圖1!$AY$39:$AY$75</c:f>
              <c:strCache>
                <c:ptCount val="37"/>
                <c:pt idx="0">
                  <c:v>106/1</c:v>
                </c:pt>
                <c:pt idx="12">
                  <c:v>107/1</c:v>
                </c:pt>
                <c:pt idx="24">
                  <c:v>108/1</c:v>
                </c:pt>
                <c:pt idx="36">
                  <c:v>109/1</c:v>
                </c:pt>
              </c:strCache>
            </c:strRef>
          </c:cat>
          <c:val>
            <c:numRef>
              <c:f>附圖1!$AW$39:$AW$75</c:f>
              <c:numCache>
                <c:formatCode>#,##0_);[Red]\(#,##0\)</c:formatCode>
                <c:ptCount val="37"/>
                <c:pt idx="0">
                  <c:v>10671</c:v>
                </c:pt>
                <c:pt idx="1">
                  <c:v>10206</c:v>
                </c:pt>
                <c:pt idx="2">
                  <c:v>13008</c:v>
                </c:pt>
                <c:pt idx="3">
                  <c:v>9368</c:v>
                </c:pt>
                <c:pt idx="4">
                  <c:v>10309</c:v>
                </c:pt>
                <c:pt idx="5">
                  <c:v>11139</c:v>
                </c:pt>
                <c:pt idx="6">
                  <c:v>10746</c:v>
                </c:pt>
                <c:pt idx="7">
                  <c:v>11344</c:v>
                </c:pt>
                <c:pt idx="8">
                  <c:v>11480</c:v>
                </c:pt>
                <c:pt idx="9">
                  <c:v>10394</c:v>
                </c:pt>
                <c:pt idx="10">
                  <c:v>11373</c:v>
                </c:pt>
                <c:pt idx="11">
                  <c:v>10385</c:v>
                </c:pt>
                <c:pt idx="12">
                  <c:v>12723</c:v>
                </c:pt>
                <c:pt idx="13">
                  <c:v>9050</c:v>
                </c:pt>
                <c:pt idx="14">
                  <c:v>13226</c:v>
                </c:pt>
                <c:pt idx="15">
                  <c:v>11874</c:v>
                </c:pt>
                <c:pt idx="16">
                  <c:v>13665</c:v>
                </c:pt>
                <c:pt idx="17">
                  <c:v>12968</c:v>
                </c:pt>
                <c:pt idx="18">
                  <c:v>13248</c:v>
                </c:pt>
                <c:pt idx="19">
                  <c:v>13744</c:v>
                </c:pt>
                <c:pt idx="20">
                  <c:v>11398</c:v>
                </c:pt>
                <c:pt idx="21">
                  <c:v>13140</c:v>
                </c:pt>
                <c:pt idx="22">
                  <c:v>12917</c:v>
                </c:pt>
                <c:pt idx="23">
                  <c:v>11794</c:v>
                </c:pt>
                <c:pt idx="24">
                  <c:v>14848</c:v>
                </c:pt>
                <c:pt idx="25">
                  <c:v>9882</c:v>
                </c:pt>
                <c:pt idx="26">
                  <c:v>12648</c:v>
                </c:pt>
                <c:pt idx="27">
                  <c:v>12299</c:v>
                </c:pt>
                <c:pt idx="28">
                  <c:v>13457</c:v>
                </c:pt>
                <c:pt idx="29">
                  <c:v>11729</c:v>
                </c:pt>
                <c:pt idx="30">
                  <c:v>13766</c:v>
                </c:pt>
                <c:pt idx="31">
                  <c:v>12453</c:v>
                </c:pt>
                <c:pt idx="32">
                  <c:v>12271.438</c:v>
                </c:pt>
                <c:pt idx="33">
                  <c:v>12772.182000000001</c:v>
                </c:pt>
                <c:pt idx="34">
                  <c:v>12114.293</c:v>
                </c:pt>
                <c:pt idx="35">
                  <c:v>12434.543</c:v>
                </c:pt>
                <c:pt idx="36">
                  <c:v>11259.59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附圖1!$AU$2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4787430683918659E-2"/>
                  <c:y val="-1.9295706705258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181146025878003E-2"/>
                  <c:y val="-2.12252773757838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3413431916204559E-2"/>
                  <c:y val="-2.12252773757838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附圖1!$AY$39:$AY$75</c:f>
              <c:strCache>
                <c:ptCount val="37"/>
                <c:pt idx="0">
                  <c:v>106/1</c:v>
                </c:pt>
                <c:pt idx="12">
                  <c:v>107/1</c:v>
                </c:pt>
                <c:pt idx="24">
                  <c:v>108/1</c:v>
                </c:pt>
                <c:pt idx="36">
                  <c:v>109/1</c:v>
                </c:pt>
              </c:strCache>
            </c:strRef>
          </c:cat>
          <c:val>
            <c:numRef>
              <c:f>附圖1!$AX$39:$AX$75</c:f>
              <c:numCache>
                <c:formatCode>#,##0_);[Red]\(#,##0\)</c:formatCode>
                <c:ptCount val="37"/>
                <c:pt idx="0">
                  <c:v>651</c:v>
                </c:pt>
                <c:pt idx="1">
                  <c:v>677</c:v>
                </c:pt>
                <c:pt idx="2">
                  <c:v>1231</c:v>
                </c:pt>
                <c:pt idx="3">
                  <c:v>636</c:v>
                </c:pt>
                <c:pt idx="4">
                  <c:v>857</c:v>
                </c:pt>
                <c:pt idx="5">
                  <c:v>1229</c:v>
                </c:pt>
                <c:pt idx="6">
                  <c:v>946</c:v>
                </c:pt>
                <c:pt idx="7">
                  <c:v>1289</c:v>
                </c:pt>
                <c:pt idx="8">
                  <c:v>1034</c:v>
                </c:pt>
                <c:pt idx="9">
                  <c:v>1135</c:v>
                </c:pt>
                <c:pt idx="10">
                  <c:v>864</c:v>
                </c:pt>
                <c:pt idx="11">
                  <c:v>781</c:v>
                </c:pt>
                <c:pt idx="12">
                  <c:v>1916</c:v>
                </c:pt>
                <c:pt idx="13">
                  <c:v>1816</c:v>
                </c:pt>
                <c:pt idx="14">
                  <c:v>1893</c:v>
                </c:pt>
                <c:pt idx="15">
                  <c:v>1374</c:v>
                </c:pt>
                <c:pt idx="16">
                  <c:v>1864</c:v>
                </c:pt>
                <c:pt idx="17">
                  <c:v>1351</c:v>
                </c:pt>
                <c:pt idx="18">
                  <c:v>1117</c:v>
                </c:pt>
                <c:pt idx="19">
                  <c:v>1192</c:v>
                </c:pt>
                <c:pt idx="20">
                  <c:v>1093</c:v>
                </c:pt>
                <c:pt idx="21">
                  <c:v>1399</c:v>
                </c:pt>
                <c:pt idx="22">
                  <c:v>1700</c:v>
                </c:pt>
                <c:pt idx="23">
                  <c:v>1568</c:v>
                </c:pt>
                <c:pt idx="24">
                  <c:v>1886</c:v>
                </c:pt>
                <c:pt idx="25">
                  <c:v>787</c:v>
                </c:pt>
                <c:pt idx="26">
                  <c:v>1981</c:v>
                </c:pt>
                <c:pt idx="27">
                  <c:v>1333</c:v>
                </c:pt>
                <c:pt idx="28">
                  <c:v>2551</c:v>
                </c:pt>
                <c:pt idx="29">
                  <c:v>1996</c:v>
                </c:pt>
                <c:pt idx="30">
                  <c:v>1522</c:v>
                </c:pt>
                <c:pt idx="31">
                  <c:v>2726</c:v>
                </c:pt>
                <c:pt idx="32">
                  <c:v>1470.414</c:v>
                </c:pt>
                <c:pt idx="33">
                  <c:v>1740.626</c:v>
                </c:pt>
                <c:pt idx="34">
                  <c:v>1270.742</c:v>
                </c:pt>
                <c:pt idx="35">
                  <c:v>597.875</c:v>
                </c:pt>
                <c:pt idx="36">
                  <c:v>1040.444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25280"/>
        <c:axId val="123026816"/>
      </c:lineChart>
      <c:catAx>
        <c:axId val="12302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23026816"/>
        <c:crossesAt val="0"/>
        <c:auto val="1"/>
        <c:lblAlgn val="ctr"/>
        <c:lblOffset val="100"/>
        <c:tickMarkSkip val="1"/>
        <c:noMultiLvlLbl val="1"/>
      </c:catAx>
      <c:valAx>
        <c:axId val="12302681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23025280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5.3838968658329475E-2"/>
                  <c:y val="-0.1453263864405009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52.98%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90165199938241E-2"/>
                  <c:y val="0.1118439299565166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47.02%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52.980471450617159</c:v>
                </c:pt>
                <c:pt idx="1">
                  <c:v>47.019528549382841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1253859811641193E-2"/>
                  <c:y val="-0.1351922800694689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68.54%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962251042149234E-2"/>
                  <c:y val="0.12157219153575952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31.46%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附圖2!$AT$3:$AT$4</c:f>
              <c:numCache>
                <c:formatCode>0.00_ </c:formatCode>
                <c:ptCount val="2"/>
                <c:pt idx="0">
                  <c:v>68.540623806436287</c:v>
                </c:pt>
                <c:pt idx="1">
                  <c:v>31.45937619356372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234992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72350" y="12011025"/>
          <a:ext cx="234992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19051</xdr:colOff>
      <xdr:row>59</xdr:row>
      <xdr:rowOff>155575</xdr:rowOff>
    </xdr:from>
    <xdr:to>
      <xdr:col>4</xdr:col>
      <xdr:colOff>247651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43976" y="12033250"/>
          <a:ext cx="228600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234992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38800" y="12477750"/>
          <a:ext cx="234992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209550</xdr:rowOff>
    </xdr:from>
    <xdr:to>
      <xdr:col>3</xdr:col>
      <xdr:colOff>234992</xdr:colOff>
      <xdr:row>60</xdr:row>
      <xdr:rowOff>444370</xdr:rowOff>
    </xdr:to>
    <xdr:sp macro="" textlink="">
      <xdr:nvSpPr>
        <xdr:cNvPr id="5" name="文字方塊 4"/>
        <xdr:cNvSpPr txBox="1"/>
      </xdr:nvSpPr>
      <xdr:spPr>
        <a:xfrm>
          <a:off x="7372350" y="12534900"/>
          <a:ext cx="234992" cy="2348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361950</xdr:rowOff>
    </xdr:from>
    <xdr:to>
      <xdr:col>3</xdr:col>
      <xdr:colOff>231913</xdr:colOff>
      <xdr:row>36</xdr:row>
      <xdr:rowOff>266700</xdr:rowOff>
    </xdr:to>
    <xdr:sp macro="" textlink="">
      <xdr:nvSpPr>
        <xdr:cNvPr id="6" name="文字方塊 5"/>
        <xdr:cNvSpPr txBox="1"/>
      </xdr:nvSpPr>
      <xdr:spPr>
        <a:xfrm>
          <a:off x="7372350" y="68294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231913</xdr:colOff>
      <xdr:row>59</xdr:row>
      <xdr:rowOff>428487</xdr:rowOff>
    </xdr:to>
    <xdr:sp macro="" textlink="">
      <xdr:nvSpPr>
        <xdr:cNvPr id="7" name="文字方塊 6"/>
        <xdr:cNvSpPr txBox="1"/>
      </xdr:nvSpPr>
      <xdr:spPr>
        <a:xfrm>
          <a:off x="7372350" y="12014200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234992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24925" y="11877675"/>
          <a:ext cx="23499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155575</xdr:colOff>
      <xdr:row>59</xdr:row>
      <xdr:rowOff>152400</xdr:rowOff>
    </xdr:from>
    <xdr:to>
      <xdr:col>4</xdr:col>
      <xdr:colOff>390567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80500" y="12030075"/>
          <a:ext cx="234992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36</xdr:row>
      <xdr:rowOff>133350</xdr:rowOff>
    </xdr:from>
    <xdr:to>
      <xdr:col>3</xdr:col>
      <xdr:colOff>377825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7925" y="6981825"/>
          <a:ext cx="222250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250963</xdr:colOff>
      <xdr:row>59</xdr:row>
      <xdr:rowOff>428487</xdr:rowOff>
    </xdr:to>
    <xdr:sp macro="" textlink="">
      <xdr:nvSpPr>
        <xdr:cNvPr id="11" name="文字方塊 10"/>
        <xdr:cNvSpPr txBox="1"/>
      </xdr:nvSpPr>
      <xdr:spPr>
        <a:xfrm>
          <a:off x="7391400" y="12014200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155575</xdr:colOff>
      <xdr:row>89</xdr:row>
      <xdr:rowOff>174412</xdr:rowOff>
    </xdr:from>
    <xdr:to>
      <xdr:col>3</xdr:col>
      <xdr:colOff>377825</xdr:colOff>
      <xdr:row>91</xdr:row>
      <xdr:rowOff>38106</xdr:rowOff>
    </xdr:to>
    <xdr:sp macro="" textlink="">
      <xdr:nvSpPr>
        <xdr:cNvPr id="12" name="文字方塊 11"/>
        <xdr:cNvSpPr txBox="1"/>
      </xdr:nvSpPr>
      <xdr:spPr>
        <a:xfrm>
          <a:off x="7527925" y="19491112"/>
          <a:ext cx="222250" cy="282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301625</xdr:colOff>
      <xdr:row>90</xdr:row>
      <xdr:rowOff>101600</xdr:rowOff>
    </xdr:from>
    <xdr:to>
      <xdr:col>3</xdr:col>
      <xdr:colOff>533538</xdr:colOff>
      <xdr:row>91</xdr:row>
      <xdr:rowOff>183991</xdr:rowOff>
    </xdr:to>
    <xdr:sp macro="" textlink="">
      <xdr:nvSpPr>
        <xdr:cNvPr id="13" name="文字方塊 12"/>
        <xdr:cNvSpPr txBox="1"/>
      </xdr:nvSpPr>
      <xdr:spPr>
        <a:xfrm>
          <a:off x="7673975" y="19627850"/>
          <a:ext cx="231913" cy="29194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89</xdr:row>
      <xdr:rowOff>19050</xdr:rowOff>
    </xdr:from>
    <xdr:to>
      <xdr:col>4</xdr:col>
      <xdr:colOff>254138</xdr:colOff>
      <xdr:row>90</xdr:row>
      <xdr:rowOff>95250</xdr:rowOff>
    </xdr:to>
    <xdr:sp macro="" textlink="">
      <xdr:nvSpPr>
        <xdr:cNvPr id="14" name="文字方塊 13"/>
        <xdr:cNvSpPr txBox="1"/>
      </xdr:nvSpPr>
      <xdr:spPr>
        <a:xfrm>
          <a:off x="8947150" y="19335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60</xdr:row>
      <xdr:rowOff>136525</xdr:rowOff>
    </xdr:from>
    <xdr:to>
      <xdr:col>2</xdr:col>
      <xdr:colOff>250963</xdr:colOff>
      <xdr:row>60</xdr:row>
      <xdr:rowOff>428487</xdr:rowOff>
    </xdr:to>
    <xdr:sp macro="" textlink="">
      <xdr:nvSpPr>
        <xdr:cNvPr id="15" name="文字方塊 14"/>
        <xdr:cNvSpPr txBox="1"/>
      </xdr:nvSpPr>
      <xdr:spPr>
        <a:xfrm>
          <a:off x="5657850" y="12461875"/>
          <a:ext cx="23191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231913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53200" y="13392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231913</xdr:colOff>
      <xdr:row>17</xdr:row>
      <xdr:rowOff>285750</xdr:rowOff>
    </xdr:to>
    <xdr:sp macro="" textlink="">
      <xdr:nvSpPr>
        <xdr:cNvPr id="3" name="文字方塊 2"/>
        <xdr:cNvSpPr txBox="1"/>
      </xdr:nvSpPr>
      <xdr:spPr>
        <a:xfrm>
          <a:off x="6553200" y="48577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231913</xdr:colOff>
      <xdr:row>18</xdr:row>
      <xdr:rowOff>285750</xdr:rowOff>
    </xdr:to>
    <xdr:sp macro="" textlink="">
      <xdr:nvSpPr>
        <xdr:cNvPr id="4" name="文字方塊 3"/>
        <xdr:cNvSpPr txBox="1"/>
      </xdr:nvSpPr>
      <xdr:spPr>
        <a:xfrm>
          <a:off x="6553200" y="51625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231913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53200" y="54673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231913</xdr:colOff>
      <xdr:row>35</xdr:row>
      <xdr:rowOff>285750</xdr:rowOff>
    </xdr:to>
    <xdr:sp macro="" textlink="">
      <xdr:nvSpPr>
        <xdr:cNvPr id="6" name="文字方塊 5"/>
        <xdr:cNvSpPr txBox="1"/>
      </xdr:nvSpPr>
      <xdr:spPr>
        <a:xfrm>
          <a:off x="6553200" y="1034415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235088</xdr:colOff>
      <xdr:row>17</xdr:row>
      <xdr:rowOff>276225</xdr:rowOff>
    </xdr:to>
    <xdr:sp macro="" textlink="">
      <xdr:nvSpPr>
        <xdr:cNvPr id="7" name="文字方塊 6"/>
        <xdr:cNvSpPr txBox="1"/>
      </xdr:nvSpPr>
      <xdr:spPr>
        <a:xfrm>
          <a:off x="6556375" y="48482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245171</xdr:colOff>
      <xdr:row>18</xdr:row>
      <xdr:rowOff>285750</xdr:rowOff>
    </xdr:to>
    <xdr:sp macro="" textlink="">
      <xdr:nvSpPr>
        <xdr:cNvPr id="8" name="文字方塊 7"/>
        <xdr:cNvSpPr txBox="1"/>
      </xdr:nvSpPr>
      <xdr:spPr>
        <a:xfrm>
          <a:off x="6556375" y="5162550"/>
          <a:ext cx="24199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28575</xdr:rowOff>
    </xdr:from>
    <xdr:to>
      <xdr:col>3</xdr:col>
      <xdr:colOff>231913</xdr:colOff>
      <xdr:row>20</xdr:row>
      <xdr:rowOff>9525</xdr:rowOff>
    </xdr:to>
    <xdr:sp macro="" textlink="">
      <xdr:nvSpPr>
        <xdr:cNvPr id="9" name="文字方塊 8"/>
        <xdr:cNvSpPr txBox="1"/>
      </xdr:nvSpPr>
      <xdr:spPr>
        <a:xfrm>
          <a:off x="6553200" y="5495925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9525</xdr:rowOff>
    </xdr:from>
    <xdr:to>
      <xdr:col>3</xdr:col>
      <xdr:colOff>235088</xdr:colOff>
      <xdr:row>36</xdr:row>
      <xdr:rowOff>778</xdr:rowOff>
    </xdr:to>
    <xdr:sp macro="" textlink="">
      <xdr:nvSpPr>
        <xdr:cNvPr id="10" name="文字方塊 9"/>
        <xdr:cNvSpPr txBox="1"/>
      </xdr:nvSpPr>
      <xdr:spPr>
        <a:xfrm>
          <a:off x="6556375" y="10353675"/>
          <a:ext cx="231913" cy="2960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235088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56375" y="13411200"/>
          <a:ext cx="231913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0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0.75955</cdr:x>
      <cdr:y>0.56687</cdr:y>
    </cdr:from>
    <cdr:to>
      <cdr:x>0.90634</cdr:x>
      <cdr:y>0.6129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0.13924</cdr:x>
      <cdr:y>0.3981</cdr:y>
    </cdr:from>
    <cdr:to>
      <cdr:x>0.28018</cdr:x>
      <cdr:y>0.44365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0.74636</cdr:x>
      <cdr:y>0.55047</cdr:y>
    </cdr:from>
    <cdr:to>
      <cdr:x>0.8998</cdr:x>
      <cdr:y>0.5926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67354" y="2107777"/>
          <a:ext cx="795065" cy="161318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0.09453</cdr:x>
      <cdr:y>0.4261</cdr:y>
    </cdr:from>
    <cdr:to>
      <cdr:x>0.24675</cdr:x>
      <cdr:y>0.46895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489801" y="1631558"/>
          <a:ext cx="788744" cy="164075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901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 趨勢圖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-排序"/>
      <sheetName val="工作表3"/>
      <sheetName val="選擇權趨勢圖"/>
      <sheetName val="工作表1"/>
      <sheetName val="人民幣  七 (2)"/>
      <sheetName val="工作表2"/>
    </sheetNames>
    <sheetDataSet>
      <sheetData sheetId="0"/>
      <sheetData sheetId="1"/>
      <sheetData sheetId="2">
        <row r="2">
          <cell r="A2" t="str">
            <v>109年1月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5"/>
  <sheetViews>
    <sheetView tabSelected="1" view="pageBreakPreview" topLeftCell="A4" zoomScaleNormal="85" zoomScaleSheetLayoutView="100" zoomScalePageLayoutView="85" workbookViewId="0">
      <selection activeCell="F1" sqref="F1:AE65536"/>
    </sheetView>
  </sheetViews>
  <sheetFormatPr defaultColWidth="8.88671875" defaultRowHeight="16.5"/>
  <cols>
    <col min="1" max="1" width="48.44140625" style="2" customWidth="1"/>
    <col min="2" max="2" width="17.33203125" style="3" customWidth="1"/>
    <col min="3" max="3" width="20.21875" style="3" customWidth="1"/>
    <col min="4" max="4" width="18.109375" style="3" customWidth="1"/>
    <col min="5" max="5" width="16.77734375" style="65" customWidth="1"/>
    <col min="6" max="16384" width="8.88671875" style="1"/>
  </cols>
  <sheetData>
    <row r="1" spans="1:5" ht="30">
      <c r="A1" s="179" t="s">
        <v>0</v>
      </c>
      <c r="B1" s="179"/>
      <c r="C1" s="179"/>
      <c r="D1" s="179"/>
      <c r="E1" s="179"/>
    </row>
    <row r="2" spans="1:5" ht="31.15" customHeight="1">
      <c r="A2" s="180" t="s">
        <v>1</v>
      </c>
      <c r="B2" s="180"/>
      <c r="C2" s="180"/>
      <c r="D2" s="180"/>
      <c r="E2" s="180"/>
    </row>
    <row r="3" spans="1:5" ht="19.5">
      <c r="A3" s="181" t="str">
        <f>'[1]匯率(店)'!A2</f>
        <v>109年1月</v>
      </c>
      <c r="B3" s="181"/>
      <c r="C3" s="181"/>
      <c r="D3" s="181"/>
      <c r="E3" s="181"/>
    </row>
    <row r="4" spans="1:5" ht="18" thickBot="1">
      <c r="D4" s="182" t="s">
        <v>5</v>
      </c>
      <c r="E4" s="182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15" customHeight="1" thickBot="1">
      <c r="A7" s="14" t="s">
        <v>9</v>
      </c>
      <c r="B7" s="15">
        <v>373015</v>
      </c>
      <c r="C7" s="16">
        <v>667429</v>
      </c>
      <c r="D7" s="17">
        <v>1040444</v>
      </c>
      <c r="E7" s="18">
        <v>8.16</v>
      </c>
    </row>
    <row r="8" spans="1:5" s="9" customFormat="1" ht="28.15" customHeight="1">
      <c r="A8" s="19" t="s">
        <v>10</v>
      </c>
      <c r="B8" s="20">
        <v>373015</v>
      </c>
      <c r="C8" s="20">
        <v>113422</v>
      </c>
      <c r="D8" s="20">
        <v>486437</v>
      </c>
      <c r="E8" s="21">
        <v>3.82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2">
        <v>0</v>
      </c>
    </row>
    <row r="10" spans="1:5" s="9" customFormat="1" ht="24" hidden="1" customHeight="1">
      <c r="A10" s="19" t="s">
        <v>12</v>
      </c>
      <c r="B10" s="20">
        <v>362318</v>
      </c>
      <c r="C10" s="20">
        <v>106934</v>
      </c>
      <c r="D10" s="20">
        <v>469252</v>
      </c>
      <c r="E10" s="23">
        <v>3.68</v>
      </c>
    </row>
    <row r="11" spans="1:5" s="9" customFormat="1" ht="24" hidden="1" customHeight="1">
      <c r="A11" s="19" t="s">
        <v>13</v>
      </c>
      <c r="B11" s="20">
        <v>7789</v>
      </c>
      <c r="C11" s="20">
        <v>6104</v>
      </c>
      <c r="D11" s="20">
        <v>13893</v>
      </c>
      <c r="E11" s="23">
        <v>0.11</v>
      </c>
    </row>
    <row r="12" spans="1:5" s="9" customFormat="1" ht="24" hidden="1" customHeight="1">
      <c r="A12" s="19" t="s">
        <v>14</v>
      </c>
      <c r="B12" s="20">
        <v>2908</v>
      </c>
      <c r="C12" s="20">
        <v>384</v>
      </c>
      <c r="D12" s="20">
        <v>3292</v>
      </c>
      <c r="E12" s="23">
        <v>0.03</v>
      </c>
    </row>
    <row r="13" spans="1:5" s="9" customFormat="1" ht="25.15" customHeight="1" thickBot="1">
      <c r="A13" s="19" t="s">
        <v>15</v>
      </c>
      <c r="B13" s="20">
        <v>0</v>
      </c>
      <c r="C13" s="20">
        <v>554007</v>
      </c>
      <c r="D13" s="20">
        <v>554007</v>
      </c>
      <c r="E13" s="23">
        <v>4.34</v>
      </c>
    </row>
    <row r="14" spans="1:5" s="9" customFormat="1" ht="24" hidden="1" customHeight="1">
      <c r="A14" s="19" t="s">
        <v>16</v>
      </c>
      <c r="B14" s="20">
        <v>0</v>
      </c>
      <c r="C14" s="20">
        <v>269139</v>
      </c>
      <c r="D14" s="20">
        <v>269139</v>
      </c>
      <c r="E14" s="23">
        <v>2.11</v>
      </c>
    </row>
    <row r="15" spans="1:5" s="9" customFormat="1" ht="24" hidden="1" customHeight="1">
      <c r="A15" s="19" t="s">
        <v>17</v>
      </c>
      <c r="B15" s="20">
        <v>0</v>
      </c>
      <c r="C15" s="20">
        <v>283204</v>
      </c>
      <c r="D15" s="20">
        <v>283204</v>
      </c>
      <c r="E15" s="23">
        <v>2.2200000000000002</v>
      </c>
    </row>
    <row r="16" spans="1:5" s="9" customFormat="1" ht="24" hidden="1" customHeight="1">
      <c r="A16" s="19" t="s">
        <v>18</v>
      </c>
      <c r="B16" s="20">
        <v>0</v>
      </c>
      <c r="C16" s="20">
        <v>1361</v>
      </c>
      <c r="D16" s="20">
        <v>1361</v>
      </c>
      <c r="E16" s="23">
        <v>0.01</v>
      </c>
    </row>
    <row r="17" spans="1:5" s="9" customFormat="1" ht="24" hidden="1" customHeight="1">
      <c r="A17" s="24" t="s">
        <v>19</v>
      </c>
      <c r="B17" s="25">
        <v>0</v>
      </c>
      <c r="C17" s="25">
        <v>303</v>
      </c>
      <c r="D17" s="25">
        <v>303</v>
      </c>
      <c r="E17" s="23">
        <v>0</v>
      </c>
    </row>
    <row r="18" spans="1:5" s="9" customFormat="1" ht="30" customHeight="1" thickBot="1">
      <c r="A18" s="26" t="s">
        <v>20</v>
      </c>
      <c r="B18" s="15">
        <v>5205862</v>
      </c>
      <c r="C18" s="16">
        <v>6053728</v>
      </c>
      <c r="D18" s="17">
        <v>11259590</v>
      </c>
      <c r="E18" s="18">
        <v>88.32</v>
      </c>
    </row>
    <row r="19" spans="1:5" s="9" customFormat="1" ht="30" customHeight="1">
      <c r="A19" s="27" t="s">
        <v>21</v>
      </c>
      <c r="B19" s="20">
        <v>5205862</v>
      </c>
      <c r="C19" s="20">
        <v>6011566</v>
      </c>
      <c r="D19" s="20">
        <v>11217428</v>
      </c>
      <c r="E19" s="23">
        <v>87.99</v>
      </c>
    </row>
    <row r="20" spans="1:5" s="9" customFormat="1" ht="24" hidden="1" customHeight="1">
      <c r="A20" s="19" t="s">
        <v>22</v>
      </c>
      <c r="B20" s="20">
        <v>232687</v>
      </c>
      <c r="C20" s="20">
        <v>1247676</v>
      </c>
      <c r="D20" s="20">
        <v>1480363</v>
      </c>
      <c r="E20" s="23">
        <v>11.61</v>
      </c>
    </row>
    <row r="21" spans="1:5" s="9" customFormat="1" ht="24" hidden="1" customHeight="1">
      <c r="A21" s="19" t="s">
        <v>23</v>
      </c>
      <c r="B21" s="20">
        <v>4872251</v>
      </c>
      <c r="C21" s="20">
        <v>4200715</v>
      </c>
      <c r="D21" s="20">
        <v>9072966</v>
      </c>
      <c r="E21" s="23">
        <v>71.17</v>
      </c>
    </row>
    <row r="22" spans="1:5" s="9" customFormat="1" ht="24" hidden="1" customHeight="1">
      <c r="A22" s="19" t="s">
        <v>24</v>
      </c>
      <c r="B22" s="20">
        <v>74309</v>
      </c>
      <c r="C22" s="20">
        <v>1736</v>
      </c>
      <c r="D22" s="20">
        <v>76045</v>
      </c>
      <c r="E22" s="23">
        <v>0.6</v>
      </c>
    </row>
    <row r="23" spans="1:5" s="9" customFormat="1" ht="24" hidden="1" customHeight="1">
      <c r="A23" s="19" t="s">
        <v>25</v>
      </c>
      <c r="B23" s="20">
        <v>14402</v>
      </c>
      <c r="C23" s="20">
        <v>288359</v>
      </c>
      <c r="D23" s="20">
        <v>302761</v>
      </c>
      <c r="E23" s="23">
        <v>2.37</v>
      </c>
    </row>
    <row r="24" spans="1:5" s="9" customFormat="1" ht="24" hidden="1" customHeight="1">
      <c r="A24" s="19" t="s">
        <v>26</v>
      </c>
      <c r="B24" s="20">
        <v>12213</v>
      </c>
      <c r="C24" s="20">
        <v>273080</v>
      </c>
      <c r="D24" s="20">
        <v>285293</v>
      </c>
      <c r="E24" s="23">
        <v>2.2400000000000002</v>
      </c>
    </row>
    <row r="25" spans="1:5" s="9" customFormat="1" ht="26.45" customHeight="1" thickBot="1">
      <c r="A25" s="19" t="s">
        <v>27</v>
      </c>
      <c r="B25" s="20">
        <v>0</v>
      </c>
      <c r="C25" s="20">
        <v>42162</v>
      </c>
      <c r="D25" s="20">
        <v>42162</v>
      </c>
      <c r="E25" s="23">
        <v>0.33</v>
      </c>
    </row>
    <row r="26" spans="1:5" s="9" customFormat="1" ht="24" hidden="1" customHeight="1">
      <c r="A26" s="19" t="s">
        <v>16</v>
      </c>
      <c r="B26" s="20">
        <v>0</v>
      </c>
      <c r="C26" s="20">
        <v>19684</v>
      </c>
      <c r="D26" s="20">
        <v>19684</v>
      </c>
      <c r="E26" s="23">
        <v>0.16</v>
      </c>
    </row>
    <row r="27" spans="1:5" s="9" customFormat="1" ht="24" hidden="1" customHeight="1">
      <c r="A27" s="19" t="s">
        <v>28</v>
      </c>
      <c r="B27" s="20">
        <v>0</v>
      </c>
      <c r="C27" s="20">
        <v>18999</v>
      </c>
      <c r="D27" s="20">
        <v>18999</v>
      </c>
      <c r="E27" s="23">
        <v>0.15</v>
      </c>
    </row>
    <row r="28" spans="1:5" s="9" customFormat="1" ht="24" hidden="1" customHeight="1">
      <c r="A28" s="19" t="s">
        <v>13</v>
      </c>
      <c r="B28" s="20">
        <v>0</v>
      </c>
      <c r="C28" s="20">
        <v>1677</v>
      </c>
      <c r="D28" s="20">
        <v>1677</v>
      </c>
      <c r="E28" s="23">
        <v>0.01</v>
      </c>
    </row>
    <row r="29" spans="1:5" s="9" customFormat="1" ht="24" hidden="1" customHeight="1">
      <c r="A29" s="24" t="s">
        <v>14</v>
      </c>
      <c r="B29" s="25">
        <v>0</v>
      </c>
      <c r="C29" s="25">
        <v>1802</v>
      </c>
      <c r="D29" s="25">
        <v>1802</v>
      </c>
      <c r="E29" s="23">
        <v>0.01</v>
      </c>
    </row>
    <row r="30" spans="1:5" s="9" customFormat="1" ht="30" customHeight="1" thickBot="1">
      <c r="A30" s="26" t="s">
        <v>29</v>
      </c>
      <c r="B30" s="17">
        <v>413850</v>
      </c>
      <c r="C30" s="17">
        <v>10829</v>
      </c>
      <c r="D30" s="17">
        <v>424679</v>
      </c>
      <c r="E30" s="18">
        <v>3.33</v>
      </c>
    </row>
    <row r="31" spans="1:5" s="9" customFormat="1" ht="30" customHeight="1">
      <c r="A31" s="28" t="s">
        <v>30</v>
      </c>
      <c r="B31" s="20">
        <v>23</v>
      </c>
      <c r="C31" s="20">
        <v>627</v>
      </c>
      <c r="D31" s="20">
        <v>650</v>
      </c>
      <c r="E31" s="21">
        <v>0</v>
      </c>
    </row>
    <row r="32" spans="1:5" s="9" customFormat="1" ht="30" customHeight="1" thickBot="1">
      <c r="A32" s="24" t="s">
        <v>15</v>
      </c>
      <c r="B32" s="25">
        <v>413827</v>
      </c>
      <c r="C32" s="25">
        <v>10202</v>
      </c>
      <c r="D32" s="25">
        <v>424029</v>
      </c>
      <c r="E32" s="23">
        <v>3.33</v>
      </c>
    </row>
    <row r="33" spans="1:5" s="9" customFormat="1" ht="30" customHeight="1" thickBot="1">
      <c r="A33" s="26" t="s">
        <v>31</v>
      </c>
      <c r="B33" s="17">
        <v>1709</v>
      </c>
      <c r="C33" s="17">
        <v>21702</v>
      </c>
      <c r="D33" s="17">
        <v>23411</v>
      </c>
      <c r="E33" s="18">
        <v>0.18</v>
      </c>
    </row>
    <row r="34" spans="1:5" s="9" customFormat="1" ht="30" customHeight="1">
      <c r="A34" s="28" t="s">
        <v>30</v>
      </c>
      <c r="B34" s="20">
        <v>0</v>
      </c>
      <c r="C34" s="20">
        <v>3810</v>
      </c>
      <c r="D34" s="20">
        <v>3810</v>
      </c>
      <c r="E34" s="23">
        <v>0.03</v>
      </c>
    </row>
    <row r="35" spans="1:5" s="9" customFormat="1" ht="30" customHeight="1" thickBot="1">
      <c r="A35" s="24" t="s">
        <v>15</v>
      </c>
      <c r="B35" s="25">
        <v>1709</v>
      </c>
      <c r="C35" s="25">
        <v>17892</v>
      </c>
      <c r="D35" s="25">
        <v>19601</v>
      </c>
      <c r="E35" s="23">
        <v>0.15</v>
      </c>
    </row>
    <row r="36" spans="1:5" s="9" customFormat="1" ht="30" customHeight="1" thickBot="1">
      <c r="A36" s="29" t="s">
        <v>32</v>
      </c>
      <c r="B36" s="17">
        <v>5994436</v>
      </c>
      <c r="C36" s="17">
        <v>6753688</v>
      </c>
      <c r="D36" s="17">
        <v>12748124</v>
      </c>
      <c r="E36" s="18">
        <v>99.99</v>
      </c>
    </row>
    <row r="37" spans="1:5" s="9" customFormat="1" ht="30" customHeight="1" thickBot="1">
      <c r="A37" s="30" t="s">
        <v>33</v>
      </c>
      <c r="B37" s="17">
        <v>0</v>
      </c>
      <c r="C37" s="17">
        <v>698</v>
      </c>
      <c r="D37" s="17">
        <v>698</v>
      </c>
      <c r="E37" s="23">
        <v>0.01</v>
      </c>
    </row>
    <row r="38" spans="1:5" s="9" customFormat="1" ht="24" hidden="1" customHeight="1">
      <c r="A38" s="31" t="s">
        <v>34</v>
      </c>
      <c r="B38" s="20">
        <v>0</v>
      </c>
      <c r="C38" s="20">
        <v>698</v>
      </c>
      <c r="D38" s="20">
        <v>698</v>
      </c>
      <c r="E38" s="21">
        <v>0.01</v>
      </c>
    </row>
    <row r="39" spans="1:5" s="9" customFormat="1" ht="24" hidden="1" customHeight="1">
      <c r="A39" s="32" t="s">
        <v>35</v>
      </c>
      <c r="B39" s="20">
        <v>0</v>
      </c>
      <c r="C39" s="20">
        <v>0</v>
      </c>
      <c r="D39" s="20">
        <v>0</v>
      </c>
      <c r="E39" s="33">
        <v>0</v>
      </c>
    </row>
    <row r="40" spans="1:5" s="9" customFormat="1" ht="24" hidden="1" customHeight="1">
      <c r="A40" s="19" t="s">
        <v>36</v>
      </c>
      <c r="B40" s="20">
        <v>0</v>
      </c>
      <c r="C40" s="20">
        <v>0</v>
      </c>
      <c r="D40" s="20">
        <v>0</v>
      </c>
      <c r="E40" s="33">
        <v>0</v>
      </c>
    </row>
    <row r="41" spans="1:5" s="9" customFormat="1" ht="24" hidden="1" customHeight="1">
      <c r="A41" s="34" t="s">
        <v>37</v>
      </c>
      <c r="B41" s="25">
        <v>0</v>
      </c>
      <c r="C41" s="25">
        <v>0</v>
      </c>
      <c r="D41" s="25">
        <v>0</v>
      </c>
      <c r="E41" s="33">
        <v>0</v>
      </c>
    </row>
    <row r="42" spans="1:5" s="9" customFormat="1" ht="30" customHeight="1" thickBot="1">
      <c r="A42" s="30" t="s">
        <v>38</v>
      </c>
      <c r="B42" s="35">
        <v>0</v>
      </c>
      <c r="C42" s="35">
        <v>0</v>
      </c>
      <c r="D42" s="35">
        <v>0</v>
      </c>
      <c r="E42" s="36">
        <v>0</v>
      </c>
    </row>
    <row r="43" spans="1:5" s="9" customFormat="1" ht="24" hidden="1" customHeight="1">
      <c r="A43" s="37" t="s">
        <v>39</v>
      </c>
      <c r="B43" s="20">
        <v>0</v>
      </c>
      <c r="C43" s="20">
        <v>0</v>
      </c>
      <c r="D43" s="20">
        <v>0</v>
      </c>
      <c r="E43" s="33">
        <v>0</v>
      </c>
    </row>
    <row r="44" spans="1:5" s="9" customFormat="1" ht="24" hidden="1" customHeight="1">
      <c r="A44" s="38" t="s">
        <v>40</v>
      </c>
      <c r="B44" s="39">
        <v>0</v>
      </c>
      <c r="C44" s="39">
        <v>0</v>
      </c>
      <c r="D44" s="39">
        <v>0</v>
      </c>
      <c r="E44" s="33">
        <v>0</v>
      </c>
    </row>
    <row r="45" spans="1:5" s="9" customFormat="1" ht="24" hidden="1" customHeight="1">
      <c r="A45" s="40" t="s">
        <v>41</v>
      </c>
      <c r="B45" s="41">
        <v>0</v>
      </c>
      <c r="C45" s="41">
        <v>0</v>
      </c>
      <c r="D45" s="41">
        <v>0</v>
      </c>
      <c r="E45" s="33">
        <v>0</v>
      </c>
    </row>
    <row r="46" spans="1:5" s="9" customFormat="1" ht="30" customHeight="1" thickBot="1">
      <c r="A46" s="29" t="s">
        <v>42</v>
      </c>
      <c r="B46" s="17">
        <v>5994436</v>
      </c>
      <c r="C46" s="17">
        <v>6754386</v>
      </c>
      <c r="D46" s="17">
        <v>12748822</v>
      </c>
      <c r="E46" s="18">
        <v>100</v>
      </c>
    </row>
    <row r="47" spans="1:5" ht="21" customHeight="1">
      <c r="A47" s="2" t="s">
        <v>43</v>
      </c>
      <c r="B47" s="42"/>
      <c r="C47" s="42"/>
      <c r="D47" s="42"/>
      <c r="E47" s="43"/>
    </row>
    <row r="48" spans="1:5" ht="15.6" customHeight="1">
      <c r="A48" s="44"/>
      <c r="B48" s="44"/>
      <c r="C48" s="44"/>
      <c r="D48" s="44"/>
      <c r="E48" s="44"/>
    </row>
    <row r="49" spans="1:5" ht="19.899999999999999" customHeight="1">
      <c r="A49" s="44"/>
      <c r="B49" s="44"/>
      <c r="C49" s="44"/>
      <c r="D49" s="44"/>
      <c r="E49" s="44"/>
    </row>
    <row r="50" spans="1:5">
      <c r="A50" s="44"/>
      <c r="B50" s="44"/>
      <c r="C50" s="44"/>
      <c r="D50" s="44"/>
      <c r="E50" s="44"/>
    </row>
    <row r="51" spans="1:5">
      <c r="A51" s="44"/>
      <c r="B51" s="44"/>
      <c r="C51" s="44"/>
      <c r="D51" s="44"/>
      <c r="E51" s="44"/>
    </row>
    <row r="52" spans="1:5">
      <c r="A52" s="44"/>
      <c r="B52" s="44"/>
      <c r="C52" s="44"/>
      <c r="D52" s="44"/>
      <c r="E52" s="44"/>
    </row>
    <row r="53" spans="1:5">
      <c r="A53" s="44"/>
      <c r="B53" s="44"/>
      <c r="C53" s="44"/>
      <c r="D53" s="44"/>
      <c r="E53" s="44"/>
    </row>
    <row r="54" spans="1:5">
      <c r="A54" s="1"/>
      <c r="B54" s="44"/>
      <c r="C54" s="44"/>
      <c r="D54" s="44"/>
      <c r="E54" s="44"/>
    </row>
    <row r="55" spans="1:5" ht="27.75">
      <c r="A55" s="180" t="s">
        <v>44</v>
      </c>
      <c r="B55" s="180"/>
      <c r="C55" s="180"/>
      <c r="D55" s="180"/>
      <c r="E55" s="180"/>
    </row>
    <row r="56" spans="1:5" ht="28.5" thickBot="1">
      <c r="A56" s="1"/>
      <c r="B56" s="45"/>
      <c r="C56" s="45"/>
      <c r="D56" s="182" t="s">
        <v>45</v>
      </c>
      <c r="E56" s="182"/>
    </row>
    <row r="57" spans="1:5" ht="41.45" customHeight="1">
      <c r="A57" s="174" t="s">
        <v>46</v>
      </c>
      <c r="B57" s="175"/>
      <c r="C57" s="46" t="s">
        <v>47</v>
      </c>
      <c r="D57" s="47" t="s">
        <v>48</v>
      </c>
      <c r="E57" s="48" t="s">
        <v>4</v>
      </c>
    </row>
    <row r="58" spans="1:5" ht="35.450000000000003" customHeight="1">
      <c r="A58" s="176" t="s">
        <v>49</v>
      </c>
      <c r="B58" s="49" t="s">
        <v>50</v>
      </c>
      <c r="C58" s="50">
        <f>+B46</f>
        <v>5994436</v>
      </c>
      <c r="D58" s="50">
        <f>+C46</f>
        <v>6754386</v>
      </c>
      <c r="E58" s="51">
        <f>+D46</f>
        <v>12748822</v>
      </c>
    </row>
    <row r="59" spans="1:5" ht="35.450000000000003" customHeight="1">
      <c r="A59" s="177"/>
      <c r="B59" s="49" t="s">
        <v>51</v>
      </c>
      <c r="C59" s="52">
        <f>+C58/E58*100</f>
        <v>47.019528549382841</v>
      </c>
      <c r="D59" s="52">
        <f>+D58/E58*100</f>
        <v>52.980471450617159</v>
      </c>
      <c r="E59" s="53">
        <v>100</v>
      </c>
    </row>
    <row r="60" spans="1:5" ht="35.450000000000003" customHeight="1">
      <c r="A60" s="176" t="s">
        <v>52</v>
      </c>
      <c r="B60" s="49" t="s">
        <v>50</v>
      </c>
      <c r="C60" s="50">
        <v>6895460</v>
      </c>
      <c r="D60" s="50">
        <v>6537232</v>
      </c>
      <c r="E60" s="51">
        <v>13432692</v>
      </c>
    </row>
    <row r="61" spans="1:5" ht="35.450000000000003" customHeight="1">
      <c r="A61" s="177"/>
      <c r="B61" s="54" t="s">
        <v>51</v>
      </c>
      <c r="C61" s="52">
        <v>51.333418498689618</v>
      </c>
      <c r="D61" s="52">
        <v>48.666581501310382</v>
      </c>
      <c r="E61" s="53">
        <v>100</v>
      </c>
    </row>
    <row r="62" spans="1:5" ht="35.450000000000003" customHeight="1">
      <c r="A62" s="176" t="s">
        <v>53</v>
      </c>
      <c r="B62" s="55" t="s">
        <v>54</v>
      </c>
      <c r="C62" s="56">
        <f>+C58-C60</f>
        <v>-901024</v>
      </c>
      <c r="D62" s="56">
        <f>+D58-D60</f>
        <v>217154</v>
      </c>
      <c r="E62" s="57">
        <f>+E58-E60</f>
        <v>-683870</v>
      </c>
    </row>
    <row r="63" spans="1:5" ht="35.450000000000003" customHeight="1" thickBot="1">
      <c r="A63" s="178"/>
      <c r="B63" s="58" t="s">
        <v>55</v>
      </c>
      <c r="C63" s="59">
        <f>+C62/C60*100</f>
        <v>-13.066916492880823</v>
      </c>
      <c r="D63" s="59">
        <f>+D62/D60*100</f>
        <v>3.3218034789036093</v>
      </c>
      <c r="E63" s="60">
        <f>+E62/E60*100</f>
        <v>-5.0910867307908196</v>
      </c>
    </row>
    <row r="64" spans="1:5" ht="16.899999999999999" customHeight="1">
      <c r="A64" s="44"/>
      <c r="B64" s="61"/>
      <c r="C64" s="61"/>
      <c r="D64" s="61"/>
      <c r="E64" s="61"/>
    </row>
    <row r="65" spans="1:5" ht="32.450000000000003" customHeight="1">
      <c r="A65" s="62"/>
      <c r="B65" s="63"/>
      <c r="C65" s="63"/>
      <c r="D65" s="63"/>
      <c r="E65" s="64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D8" sqref="D8"/>
    </sheetView>
  </sheetViews>
  <sheetFormatPr defaultColWidth="8.88671875" defaultRowHeight="16.5"/>
  <cols>
    <col min="1" max="1" width="51.77734375" style="72" customWidth="1"/>
    <col min="2" max="2" width="13.6640625" style="73" customWidth="1"/>
    <col min="3" max="3" width="11" style="73" customWidth="1"/>
    <col min="4" max="4" width="13.109375" style="74" customWidth="1"/>
    <col min="5" max="5" width="10.77734375" style="139" customWidth="1"/>
    <col min="6" max="6" width="13.33203125" style="71" customWidth="1"/>
    <col min="7" max="7" width="10.88671875" style="66" customWidth="1"/>
    <col min="8" max="16384" width="8.88671875" style="66"/>
  </cols>
  <sheetData>
    <row r="1" spans="1:7" ht="30">
      <c r="A1" s="183" t="s">
        <v>56</v>
      </c>
      <c r="B1" s="183"/>
      <c r="C1" s="183"/>
      <c r="D1" s="183"/>
      <c r="E1" s="183"/>
      <c r="F1" s="183"/>
      <c r="G1" s="183"/>
    </row>
    <row r="2" spans="1:7">
      <c r="A2" s="184"/>
      <c r="B2" s="184"/>
      <c r="C2" s="184"/>
      <c r="D2" s="184"/>
      <c r="E2" s="184"/>
      <c r="F2" s="184"/>
      <c r="G2" s="184"/>
    </row>
    <row r="3" spans="1:7">
      <c r="A3" s="67"/>
      <c r="B3" s="68"/>
      <c r="C3" s="68"/>
      <c r="D3" s="69"/>
      <c r="E3" s="70"/>
    </row>
    <row r="4" spans="1:7" ht="17.25" thickBot="1">
      <c r="E4" s="75"/>
      <c r="F4" s="76" t="s">
        <v>57</v>
      </c>
    </row>
    <row r="5" spans="1:7" s="80" customFormat="1" ht="21">
      <c r="A5" s="77" t="s">
        <v>58</v>
      </c>
      <c r="B5" s="185" t="s">
        <v>59</v>
      </c>
      <c r="C5" s="186"/>
      <c r="D5" s="185" t="s">
        <v>60</v>
      </c>
      <c r="E5" s="186"/>
      <c r="F5" s="78" t="s">
        <v>61</v>
      </c>
      <c r="G5" s="79"/>
    </row>
    <row r="6" spans="1:7" s="80" customFormat="1" ht="17.25" thickBot="1">
      <c r="A6" s="81"/>
      <c r="B6" s="82" t="s">
        <v>62</v>
      </c>
      <c r="C6" s="83" t="s">
        <v>8</v>
      </c>
      <c r="D6" s="82" t="s">
        <v>62</v>
      </c>
      <c r="E6" s="84" t="s">
        <v>8</v>
      </c>
      <c r="F6" s="85" t="s">
        <v>63</v>
      </c>
      <c r="G6" s="86" t="s">
        <v>64</v>
      </c>
    </row>
    <row r="7" spans="1:7" s="80" customFormat="1" ht="24" customHeight="1" thickBot="1">
      <c r="A7" s="87" t="s">
        <v>65</v>
      </c>
      <c r="B7" s="88">
        <v>1040444</v>
      </c>
      <c r="C7" s="89">
        <v>8.16</v>
      </c>
      <c r="D7" s="88">
        <v>597875</v>
      </c>
      <c r="E7" s="89">
        <v>4.45</v>
      </c>
      <c r="F7" s="90">
        <f t="shared" ref="F7:F46" si="0">B7-D7</f>
        <v>442569</v>
      </c>
      <c r="G7" s="91">
        <f t="shared" ref="G7:G38" si="1">(F7/D7)*100</f>
        <v>74.023667154505546</v>
      </c>
    </row>
    <row r="8" spans="1:7" s="80" customFormat="1" ht="24" customHeight="1">
      <c r="A8" s="92" t="s">
        <v>21</v>
      </c>
      <c r="B8" s="93">
        <v>486437</v>
      </c>
      <c r="C8" s="94">
        <v>3.82</v>
      </c>
      <c r="D8" s="93">
        <v>323882</v>
      </c>
      <c r="E8" s="94">
        <v>2.41</v>
      </c>
      <c r="F8" s="95">
        <f t="shared" si="0"/>
        <v>162555</v>
      </c>
      <c r="G8" s="96">
        <f t="shared" si="1"/>
        <v>50.189575215664959</v>
      </c>
    </row>
    <row r="9" spans="1:7" s="80" customFormat="1" ht="24" customHeight="1">
      <c r="A9" s="97" t="s">
        <v>11</v>
      </c>
      <c r="B9" s="98">
        <v>0</v>
      </c>
      <c r="C9" s="22">
        <v>0</v>
      </c>
      <c r="D9" s="98">
        <v>0</v>
      </c>
      <c r="E9" s="22">
        <v>0</v>
      </c>
      <c r="F9" s="99">
        <f t="shared" si="0"/>
        <v>0</v>
      </c>
      <c r="G9" s="100">
        <v>0</v>
      </c>
    </row>
    <row r="10" spans="1:7" s="80" customFormat="1" ht="24" customHeight="1">
      <c r="A10" s="97" t="s">
        <v>12</v>
      </c>
      <c r="B10" s="98">
        <v>469252</v>
      </c>
      <c r="C10" s="101">
        <v>3.68</v>
      </c>
      <c r="D10" s="98">
        <v>294995</v>
      </c>
      <c r="E10" s="101">
        <v>2.2000000000000002</v>
      </c>
      <c r="F10" s="99">
        <f t="shared" si="0"/>
        <v>174257</v>
      </c>
      <c r="G10" s="102">
        <f t="shared" si="1"/>
        <v>59.071170697808441</v>
      </c>
    </row>
    <row r="11" spans="1:7" s="80" customFormat="1" ht="24" customHeight="1">
      <c r="A11" s="97" t="s">
        <v>66</v>
      </c>
      <c r="B11" s="98">
        <v>13893</v>
      </c>
      <c r="C11" s="101">
        <v>0.11</v>
      </c>
      <c r="D11" s="98">
        <v>1536</v>
      </c>
      <c r="E11" s="101">
        <v>0.01</v>
      </c>
      <c r="F11" s="99">
        <f t="shared" si="0"/>
        <v>12357</v>
      </c>
      <c r="G11" s="103">
        <f t="shared" si="1"/>
        <v>804.4921875</v>
      </c>
    </row>
    <row r="12" spans="1:7" s="80" customFormat="1" ht="24" customHeight="1">
      <c r="A12" s="97" t="s">
        <v>14</v>
      </c>
      <c r="B12" s="98">
        <v>3292</v>
      </c>
      <c r="C12" s="101">
        <v>0.03</v>
      </c>
      <c r="D12" s="98">
        <v>27351</v>
      </c>
      <c r="E12" s="101">
        <v>0.2</v>
      </c>
      <c r="F12" s="99">
        <f t="shared" si="0"/>
        <v>-24059</v>
      </c>
      <c r="G12" s="103">
        <f t="shared" si="1"/>
        <v>-87.963877006325177</v>
      </c>
    </row>
    <row r="13" spans="1:7" s="80" customFormat="1" ht="24" customHeight="1">
      <c r="A13" s="97" t="s">
        <v>67</v>
      </c>
      <c r="B13" s="98">
        <v>554007</v>
      </c>
      <c r="C13" s="101">
        <v>4.34</v>
      </c>
      <c r="D13" s="98">
        <v>273993</v>
      </c>
      <c r="E13" s="101">
        <v>2.04</v>
      </c>
      <c r="F13" s="99">
        <f t="shared" si="0"/>
        <v>280014</v>
      </c>
      <c r="G13" s="102">
        <f t="shared" si="1"/>
        <v>102.19750139602107</v>
      </c>
    </row>
    <row r="14" spans="1:7" s="80" customFormat="1" ht="24" customHeight="1">
      <c r="A14" s="97" t="s">
        <v>68</v>
      </c>
      <c r="B14" s="98">
        <v>269139</v>
      </c>
      <c r="C14" s="101">
        <v>2.11</v>
      </c>
      <c r="D14" s="98">
        <v>123628</v>
      </c>
      <c r="E14" s="101">
        <v>0.92</v>
      </c>
      <c r="F14" s="99">
        <f t="shared" si="0"/>
        <v>145511</v>
      </c>
      <c r="G14" s="104">
        <f t="shared" si="1"/>
        <v>117.70068269324101</v>
      </c>
    </row>
    <row r="15" spans="1:7" s="80" customFormat="1" ht="24" customHeight="1">
      <c r="A15" s="97" t="s">
        <v>69</v>
      </c>
      <c r="B15" s="98">
        <v>283204</v>
      </c>
      <c r="C15" s="101">
        <v>2.2200000000000002</v>
      </c>
      <c r="D15" s="98">
        <v>148558</v>
      </c>
      <c r="E15" s="101">
        <v>1.1100000000000001</v>
      </c>
      <c r="F15" s="99">
        <f t="shared" si="0"/>
        <v>134646</v>
      </c>
      <c r="G15" s="104">
        <f t="shared" si="1"/>
        <v>90.635307422016993</v>
      </c>
    </row>
    <row r="16" spans="1:7" s="80" customFormat="1" ht="24" customHeight="1">
      <c r="A16" s="97" t="s">
        <v>13</v>
      </c>
      <c r="B16" s="98">
        <v>1361</v>
      </c>
      <c r="C16" s="101">
        <v>0.01</v>
      </c>
      <c r="D16" s="98">
        <v>753</v>
      </c>
      <c r="E16" s="101">
        <v>0</v>
      </c>
      <c r="F16" s="99">
        <f t="shared" si="0"/>
        <v>608</v>
      </c>
      <c r="G16" s="103">
        <f t="shared" si="1"/>
        <v>80.743691899070384</v>
      </c>
    </row>
    <row r="17" spans="1:7" s="80" customFormat="1" ht="24" customHeight="1" thickBot="1">
      <c r="A17" s="105" t="s">
        <v>14</v>
      </c>
      <c r="B17" s="106">
        <v>303</v>
      </c>
      <c r="C17" s="101">
        <v>0</v>
      </c>
      <c r="D17" s="107">
        <v>1054</v>
      </c>
      <c r="E17" s="101">
        <v>0.01</v>
      </c>
      <c r="F17" s="108">
        <f t="shared" si="0"/>
        <v>-751</v>
      </c>
      <c r="G17" s="103">
        <f t="shared" si="1"/>
        <v>-71.252371916508537</v>
      </c>
    </row>
    <row r="18" spans="1:7" s="80" customFormat="1" ht="24" customHeight="1" thickBot="1">
      <c r="A18" s="87" t="s">
        <v>70</v>
      </c>
      <c r="B18" s="88">
        <v>11259590</v>
      </c>
      <c r="C18" s="89">
        <v>88.32</v>
      </c>
      <c r="D18" s="88">
        <v>12434543</v>
      </c>
      <c r="E18" s="89">
        <v>92.57</v>
      </c>
      <c r="F18" s="90">
        <f t="shared" si="0"/>
        <v>-1174953</v>
      </c>
      <c r="G18" s="91">
        <f t="shared" si="1"/>
        <v>-9.4491048042537642</v>
      </c>
    </row>
    <row r="19" spans="1:7" s="80" customFormat="1" ht="24" customHeight="1">
      <c r="A19" s="92" t="s">
        <v>21</v>
      </c>
      <c r="B19" s="93">
        <v>11217428</v>
      </c>
      <c r="C19" s="94">
        <v>87.99</v>
      </c>
      <c r="D19" s="93">
        <v>12399098</v>
      </c>
      <c r="E19" s="94">
        <v>92.31</v>
      </c>
      <c r="F19" s="109">
        <f t="shared" si="0"/>
        <v>-1181670</v>
      </c>
      <c r="G19" s="102">
        <f t="shared" si="1"/>
        <v>-9.5302900259357575</v>
      </c>
    </row>
    <row r="20" spans="1:7" s="80" customFormat="1" ht="24" customHeight="1">
      <c r="A20" s="97" t="s">
        <v>71</v>
      </c>
      <c r="B20" s="98">
        <v>1480363</v>
      </c>
      <c r="C20" s="101">
        <v>11.61</v>
      </c>
      <c r="D20" s="98">
        <v>1637126</v>
      </c>
      <c r="E20" s="101">
        <v>12.19</v>
      </c>
      <c r="F20" s="95">
        <f t="shared" si="0"/>
        <v>-156763</v>
      </c>
      <c r="G20" s="102">
        <f t="shared" si="1"/>
        <v>-9.575499992059255</v>
      </c>
    </row>
    <row r="21" spans="1:7" s="80" customFormat="1" ht="24" customHeight="1">
      <c r="A21" s="97" t="s">
        <v>23</v>
      </c>
      <c r="B21" s="98">
        <v>9072966</v>
      </c>
      <c r="C21" s="101">
        <v>71.17</v>
      </c>
      <c r="D21" s="98">
        <v>10330715</v>
      </c>
      <c r="E21" s="101">
        <v>76.91</v>
      </c>
      <c r="F21" s="99">
        <f t="shared" si="0"/>
        <v>-1257749</v>
      </c>
      <c r="G21" s="102">
        <f t="shared" si="1"/>
        <v>-12.174849465888856</v>
      </c>
    </row>
    <row r="22" spans="1:7" s="80" customFormat="1" ht="24" customHeight="1">
      <c r="A22" s="97" t="s">
        <v>24</v>
      </c>
      <c r="B22" s="98">
        <v>76045</v>
      </c>
      <c r="C22" s="101">
        <v>0.6</v>
      </c>
      <c r="D22" s="98">
        <v>85844</v>
      </c>
      <c r="E22" s="101">
        <v>0.64</v>
      </c>
      <c r="F22" s="99">
        <f t="shared" si="0"/>
        <v>-9799</v>
      </c>
      <c r="G22" s="102">
        <f t="shared" si="1"/>
        <v>-11.414892129910069</v>
      </c>
    </row>
    <row r="23" spans="1:7" s="80" customFormat="1" ht="24" customHeight="1">
      <c r="A23" s="97" t="s">
        <v>25</v>
      </c>
      <c r="B23" s="98">
        <v>302761</v>
      </c>
      <c r="C23" s="101">
        <v>2.37</v>
      </c>
      <c r="D23" s="98">
        <v>174642</v>
      </c>
      <c r="E23" s="101">
        <v>1.3</v>
      </c>
      <c r="F23" s="99">
        <f t="shared" si="0"/>
        <v>128119</v>
      </c>
      <c r="G23" s="102">
        <f t="shared" si="1"/>
        <v>73.360932650794197</v>
      </c>
    </row>
    <row r="24" spans="1:7" s="80" customFormat="1" ht="24" customHeight="1">
      <c r="A24" s="97" t="s">
        <v>26</v>
      </c>
      <c r="B24" s="98">
        <v>285293</v>
      </c>
      <c r="C24" s="101">
        <v>2.2400000000000002</v>
      </c>
      <c r="D24" s="98">
        <v>170771</v>
      </c>
      <c r="E24" s="101">
        <v>1.27</v>
      </c>
      <c r="F24" s="99">
        <f t="shared" si="0"/>
        <v>114522</v>
      </c>
      <c r="G24" s="102">
        <f t="shared" si="1"/>
        <v>67.061737648663993</v>
      </c>
    </row>
    <row r="25" spans="1:7" s="80" customFormat="1" ht="24" customHeight="1">
      <c r="A25" s="97" t="s">
        <v>27</v>
      </c>
      <c r="B25" s="98">
        <v>42162</v>
      </c>
      <c r="C25" s="101">
        <v>0.33</v>
      </c>
      <c r="D25" s="98">
        <v>35445</v>
      </c>
      <c r="E25" s="101">
        <v>0.26</v>
      </c>
      <c r="F25" s="99">
        <f t="shared" si="0"/>
        <v>6717</v>
      </c>
      <c r="G25" s="102">
        <f t="shared" si="1"/>
        <v>18.95048666948794</v>
      </c>
    </row>
    <row r="26" spans="1:7" s="80" customFormat="1" ht="24" customHeight="1">
      <c r="A26" s="97" t="s">
        <v>72</v>
      </c>
      <c r="B26" s="98">
        <v>19684</v>
      </c>
      <c r="C26" s="101">
        <v>0.16</v>
      </c>
      <c r="D26" s="98">
        <v>15632</v>
      </c>
      <c r="E26" s="101">
        <v>0.12</v>
      </c>
      <c r="F26" s="99">
        <f t="shared" si="0"/>
        <v>4052</v>
      </c>
      <c r="G26" s="102">
        <f t="shared" si="1"/>
        <v>25.92118730808598</v>
      </c>
    </row>
    <row r="27" spans="1:7" s="80" customFormat="1" ht="24" customHeight="1">
      <c r="A27" s="97" t="s">
        <v>69</v>
      </c>
      <c r="B27" s="98">
        <v>18999</v>
      </c>
      <c r="C27" s="101">
        <v>0.15</v>
      </c>
      <c r="D27" s="98">
        <v>15758</v>
      </c>
      <c r="E27" s="101">
        <v>0.12</v>
      </c>
      <c r="F27" s="99">
        <f t="shared" si="0"/>
        <v>3241</v>
      </c>
      <c r="G27" s="102">
        <f t="shared" si="1"/>
        <v>20.567330879553243</v>
      </c>
    </row>
    <row r="28" spans="1:7" s="80" customFormat="1" ht="24" customHeight="1">
      <c r="A28" s="97" t="s">
        <v>13</v>
      </c>
      <c r="B28" s="98">
        <v>1677</v>
      </c>
      <c r="C28" s="101">
        <v>0.01</v>
      </c>
      <c r="D28" s="98">
        <v>1938</v>
      </c>
      <c r="E28" s="101">
        <v>0.01</v>
      </c>
      <c r="F28" s="99">
        <f t="shared" si="0"/>
        <v>-261</v>
      </c>
      <c r="G28" s="103">
        <f t="shared" si="1"/>
        <v>-13.46749226006192</v>
      </c>
    </row>
    <row r="29" spans="1:7" s="80" customFormat="1" ht="24" customHeight="1" thickBot="1">
      <c r="A29" s="105" t="s">
        <v>14</v>
      </c>
      <c r="B29" s="110">
        <v>1802</v>
      </c>
      <c r="C29" s="101">
        <v>0.01</v>
      </c>
      <c r="D29" s="110">
        <v>2117</v>
      </c>
      <c r="E29" s="101">
        <v>0.01</v>
      </c>
      <c r="F29" s="108">
        <f t="shared" si="0"/>
        <v>-315</v>
      </c>
      <c r="G29" s="103">
        <f t="shared" si="1"/>
        <v>-14.879546528105811</v>
      </c>
    </row>
    <row r="30" spans="1:7" s="80" customFormat="1" ht="24" customHeight="1" thickBot="1">
      <c r="A30" s="87" t="s">
        <v>73</v>
      </c>
      <c r="B30" s="88">
        <v>424679</v>
      </c>
      <c r="C30" s="89">
        <v>3.33</v>
      </c>
      <c r="D30" s="88">
        <v>388184</v>
      </c>
      <c r="E30" s="89">
        <v>2.89</v>
      </c>
      <c r="F30" s="90">
        <f t="shared" si="0"/>
        <v>36495</v>
      </c>
      <c r="G30" s="91">
        <f t="shared" si="1"/>
        <v>9.401469406260949</v>
      </c>
    </row>
    <row r="31" spans="1:7" s="80" customFormat="1" ht="24" customHeight="1">
      <c r="A31" s="92" t="s">
        <v>21</v>
      </c>
      <c r="B31" s="93">
        <v>650</v>
      </c>
      <c r="C31" s="94">
        <v>0</v>
      </c>
      <c r="D31" s="93">
        <v>96</v>
      </c>
      <c r="E31" s="94">
        <v>0</v>
      </c>
      <c r="F31" s="95">
        <f t="shared" si="0"/>
        <v>554</v>
      </c>
      <c r="G31" s="102">
        <f t="shared" si="1"/>
        <v>577.08333333333326</v>
      </c>
    </row>
    <row r="32" spans="1:7" s="80" customFormat="1" ht="24" customHeight="1" thickBot="1">
      <c r="A32" s="105" t="s">
        <v>67</v>
      </c>
      <c r="B32" s="111">
        <v>424029</v>
      </c>
      <c r="C32" s="112">
        <v>3.33</v>
      </c>
      <c r="D32" s="111">
        <v>388088</v>
      </c>
      <c r="E32" s="112">
        <v>2.89</v>
      </c>
      <c r="F32" s="99">
        <f t="shared" si="0"/>
        <v>35941</v>
      </c>
      <c r="G32" s="113">
        <f t="shared" si="1"/>
        <v>9.2610438869534732</v>
      </c>
    </row>
    <row r="33" spans="1:7" s="80" customFormat="1" ht="24" customHeight="1" thickBot="1">
      <c r="A33" s="87" t="s">
        <v>74</v>
      </c>
      <c r="B33" s="88">
        <v>23411</v>
      </c>
      <c r="C33" s="89">
        <v>0.18</v>
      </c>
      <c r="D33" s="88">
        <v>11187</v>
      </c>
      <c r="E33" s="89">
        <v>0.08</v>
      </c>
      <c r="F33" s="90">
        <f t="shared" si="0"/>
        <v>12224</v>
      </c>
      <c r="G33" s="91">
        <f t="shared" si="1"/>
        <v>109.26968803074996</v>
      </c>
    </row>
    <row r="34" spans="1:7" s="80" customFormat="1" ht="24" customHeight="1">
      <c r="A34" s="92" t="s">
        <v>21</v>
      </c>
      <c r="B34" s="93">
        <v>3810</v>
      </c>
      <c r="C34" s="94">
        <v>0.03</v>
      </c>
      <c r="D34" s="93">
        <v>4637</v>
      </c>
      <c r="E34" s="94">
        <v>0.03</v>
      </c>
      <c r="F34" s="99">
        <f t="shared" si="0"/>
        <v>-827</v>
      </c>
      <c r="G34" s="96">
        <f t="shared" si="1"/>
        <v>-17.834806987276256</v>
      </c>
    </row>
    <row r="35" spans="1:7" s="80" customFormat="1" ht="24" customHeight="1" thickBot="1">
      <c r="A35" s="105" t="s">
        <v>27</v>
      </c>
      <c r="B35" s="111">
        <v>19601</v>
      </c>
      <c r="C35" s="101">
        <v>0.15</v>
      </c>
      <c r="D35" s="111">
        <v>6550</v>
      </c>
      <c r="E35" s="101">
        <v>0.05</v>
      </c>
      <c r="F35" s="99">
        <f t="shared" si="0"/>
        <v>13051</v>
      </c>
      <c r="G35" s="113">
        <f t="shared" si="1"/>
        <v>199.25190839694659</v>
      </c>
    </row>
    <row r="36" spans="1:7" s="80" customFormat="1" ht="24" customHeight="1" thickBot="1">
      <c r="A36" s="114" t="s">
        <v>75</v>
      </c>
      <c r="B36" s="88">
        <v>12748124</v>
      </c>
      <c r="C36" s="89">
        <v>99.99</v>
      </c>
      <c r="D36" s="88">
        <v>13431789</v>
      </c>
      <c r="E36" s="89">
        <v>99.99</v>
      </c>
      <c r="F36" s="90">
        <f t="shared" si="0"/>
        <v>-683665</v>
      </c>
      <c r="G36" s="91">
        <f t="shared" si="1"/>
        <v>-5.0899027672337613</v>
      </c>
    </row>
    <row r="37" spans="1:7" s="118" customFormat="1" ht="24" customHeight="1" thickBot="1">
      <c r="A37" s="115" t="s">
        <v>33</v>
      </c>
      <c r="B37" s="116">
        <v>698</v>
      </c>
      <c r="C37" s="117">
        <v>0.01</v>
      </c>
      <c r="D37" s="116">
        <v>903</v>
      </c>
      <c r="E37" s="117">
        <v>0.01</v>
      </c>
      <c r="F37" s="90">
        <f t="shared" si="0"/>
        <v>-205</v>
      </c>
      <c r="G37" s="91">
        <f t="shared" si="1"/>
        <v>-22.702104097452935</v>
      </c>
    </row>
    <row r="38" spans="1:7" s="80" customFormat="1" ht="24" customHeight="1">
      <c r="A38" s="119" t="s">
        <v>76</v>
      </c>
      <c r="B38" s="120">
        <v>698</v>
      </c>
      <c r="C38" s="121">
        <v>0.01</v>
      </c>
      <c r="D38" s="120">
        <v>903</v>
      </c>
      <c r="E38" s="121">
        <v>0.01</v>
      </c>
      <c r="F38" s="95">
        <f t="shared" si="0"/>
        <v>-205</v>
      </c>
      <c r="G38" s="96">
        <f t="shared" si="1"/>
        <v>-22.702104097452935</v>
      </c>
    </row>
    <row r="39" spans="1:7" s="80" customFormat="1" ht="24" customHeight="1">
      <c r="A39" s="97" t="s">
        <v>77</v>
      </c>
      <c r="B39" s="98">
        <v>0</v>
      </c>
      <c r="C39" s="122">
        <v>0</v>
      </c>
      <c r="D39" s="98">
        <v>0</v>
      </c>
      <c r="E39" s="122">
        <v>0</v>
      </c>
      <c r="F39" s="99">
        <f t="shared" si="0"/>
        <v>0</v>
      </c>
      <c r="G39" s="123">
        <v>0</v>
      </c>
    </row>
    <row r="40" spans="1:7" s="80" customFormat="1" ht="24" customHeight="1">
      <c r="A40" s="119" t="s">
        <v>78</v>
      </c>
      <c r="B40" s="98">
        <v>0</v>
      </c>
      <c r="C40" s="122">
        <v>0</v>
      </c>
      <c r="D40" s="98">
        <v>0</v>
      </c>
      <c r="E40" s="122">
        <v>0</v>
      </c>
      <c r="F40" s="108">
        <f t="shared" si="0"/>
        <v>0</v>
      </c>
      <c r="G40" s="123">
        <v>0</v>
      </c>
    </row>
    <row r="41" spans="1:7" s="80" customFormat="1" ht="24" customHeight="1" thickBot="1">
      <c r="A41" s="105" t="s">
        <v>79</v>
      </c>
      <c r="B41" s="110">
        <v>0</v>
      </c>
      <c r="C41" s="124">
        <v>0</v>
      </c>
      <c r="D41" s="110">
        <v>0</v>
      </c>
      <c r="E41" s="124">
        <v>0</v>
      </c>
      <c r="F41" s="108">
        <f t="shared" si="0"/>
        <v>0</v>
      </c>
      <c r="G41" s="123">
        <v>0</v>
      </c>
    </row>
    <row r="42" spans="1:7" s="80" customFormat="1" ht="24" customHeight="1" thickBot="1">
      <c r="A42" s="87" t="s">
        <v>80</v>
      </c>
      <c r="B42" s="88">
        <v>0</v>
      </c>
      <c r="C42" s="125">
        <v>0</v>
      </c>
      <c r="D42" s="88">
        <v>0</v>
      </c>
      <c r="E42" s="125">
        <v>0</v>
      </c>
      <c r="F42" s="90">
        <f t="shared" si="0"/>
        <v>0</v>
      </c>
      <c r="G42" s="126">
        <f>C42-E42</f>
        <v>0</v>
      </c>
    </row>
    <row r="43" spans="1:7" s="80" customFormat="1" ht="24" customHeight="1">
      <c r="A43" s="92" t="s">
        <v>71</v>
      </c>
      <c r="B43" s="127">
        <v>0</v>
      </c>
      <c r="C43" s="128">
        <v>0</v>
      </c>
      <c r="D43" s="127">
        <v>0</v>
      </c>
      <c r="E43" s="128">
        <v>0</v>
      </c>
      <c r="F43" s="99">
        <f t="shared" si="0"/>
        <v>0</v>
      </c>
      <c r="G43" s="123">
        <v>0</v>
      </c>
    </row>
    <row r="44" spans="1:7" s="80" customFormat="1" ht="24" customHeight="1">
      <c r="A44" s="97" t="s">
        <v>81</v>
      </c>
      <c r="B44" s="98">
        <v>0</v>
      </c>
      <c r="C44" s="122">
        <v>0</v>
      </c>
      <c r="D44" s="98">
        <v>0</v>
      </c>
      <c r="E44" s="122">
        <v>0</v>
      </c>
      <c r="F44" s="99">
        <f t="shared" si="0"/>
        <v>0</v>
      </c>
      <c r="G44" s="123">
        <v>0</v>
      </c>
    </row>
    <row r="45" spans="1:7" s="80" customFormat="1" ht="24" customHeight="1" thickBot="1">
      <c r="A45" s="129" t="s">
        <v>82</v>
      </c>
      <c r="B45" s="111">
        <v>0</v>
      </c>
      <c r="C45" s="124">
        <v>0</v>
      </c>
      <c r="D45" s="111">
        <v>0</v>
      </c>
      <c r="E45" s="124">
        <v>0</v>
      </c>
      <c r="F45" s="99">
        <f t="shared" si="0"/>
        <v>0</v>
      </c>
      <c r="G45" s="123">
        <v>0</v>
      </c>
    </row>
    <row r="46" spans="1:7" s="80" customFormat="1" ht="24" customHeight="1" thickBot="1">
      <c r="A46" s="130" t="s">
        <v>83</v>
      </c>
      <c r="B46" s="88">
        <v>12748822</v>
      </c>
      <c r="C46" s="89">
        <v>100</v>
      </c>
      <c r="D46" s="88">
        <v>13432692</v>
      </c>
      <c r="E46" s="89">
        <v>100</v>
      </c>
      <c r="F46" s="90">
        <f t="shared" si="0"/>
        <v>-683870</v>
      </c>
      <c r="G46" s="91">
        <f>(F46/D46)*100</f>
        <v>-5.0910867307908196</v>
      </c>
    </row>
    <row r="47" spans="1:7" s="136" customFormat="1">
      <c r="A47" s="131" t="s">
        <v>84</v>
      </c>
      <c r="B47" s="132"/>
      <c r="C47" s="132"/>
      <c r="D47" s="133"/>
      <c r="E47" s="134"/>
      <c r="F47" s="132"/>
      <c r="G47" s="135"/>
    </row>
    <row r="48" spans="1:7" s="136" customFormat="1">
      <c r="A48" s="44"/>
      <c r="B48" s="137"/>
      <c r="C48" s="137"/>
      <c r="D48" s="138"/>
      <c r="E48" s="138"/>
      <c r="F48" s="137"/>
      <c r="G48" s="135"/>
    </row>
    <row r="49" spans="1:7" s="136" customFormat="1">
      <c r="A49" s="187"/>
      <c r="B49" s="187"/>
      <c r="C49" s="187"/>
      <c r="D49" s="187"/>
      <c r="E49" s="187"/>
      <c r="F49" s="187"/>
      <c r="G49" s="135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G76"/>
  <sheetViews>
    <sheetView showGridLines="0" view="pageBreakPreview" zoomScaleNormal="70" zoomScaleSheetLayoutView="100" zoomScalePageLayoutView="70" workbookViewId="0">
      <selection activeCell="Q15" sqref="Q15"/>
    </sheetView>
  </sheetViews>
  <sheetFormatPr defaultColWidth="8.6640625" defaultRowHeight="15.75"/>
  <cols>
    <col min="1" max="43" width="8.6640625" style="144"/>
    <col min="44" max="44" width="8.6640625" style="141"/>
    <col min="45" max="46" width="11.77734375" style="142" customWidth="1"/>
    <col min="47" max="47" width="11.77734375" style="143" customWidth="1"/>
    <col min="48" max="50" width="8.6640625" style="142"/>
    <col min="51" max="53" width="8.6640625" style="144"/>
    <col min="54" max="54" width="10.5546875" style="144" customWidth="1"/>
    <col min="55" max="55" width="10.44140625" style="144" customWidth="1"/>
    <col min="56" max="56" width="9.5546875" style="144" customWidth="1"/>
    <col min="57" max="16384" width="8.6640625" style="144"/>
  </cols>
  <sheetData>
    <row r="1" spans="1:59" ht="27.75">
      <c r="A1" s="188" t="s">
        <v>85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U1" s="143" t="s">
        <v>86</v>
      </c>
      <c r="AX1" s="142" t="s">
        <v>87</v>
      </c>
    </row>
    <row r="2" spans="1:59" ht="19.899999999999999" customHeight="1">
      <c r="AR2" s="145" t="s">
        <v>88</v>
      </c>
      <c r="AS2" s="146" t="s">
        <v>89</v>
      </c>
      <c r="AT2" s="142" t="s">
        <v>90</v>
      </c>
      <c r="AU2" s="143" t="s">
        <v>91</v>
      </c>
      <c r="AV2" s="146" t="s">
        <v>89</v>
      </c>
      <c r="AW2" s="142" t="s">
        <v>90</v>
      </c>
      <c r="AX2" s="142" t="s">
        <v>91</v>
      </c>
    </row>
    <row r="3" spans="1:59" ht="19.899999999999999" customHeight="1">
      <c r="AR3" s="141" t="s">
        <v>92</v>
      </c>
      <c r="AS3" s="142">
        <v>17205163</v>
      </c>
      <c r="AT3" s="142">
        <v>16306900</v>
      </c>
      <c r="AU3" s="143">
        <v>500675</v>
      </c>
      <c r="AV3" s="142">
        <v>17205.163</v>
      </c>
      <c r="AW3" s="142">
        <v>16306.9</v>
      </c>
      <c r="AX3" s="142">
        <v>500.67500000000001</v>
      </c>
      <c r="AY3" s="141"/>
      <c r="BA3" s="147" t="s">
        <v>93</v>
      </c>
      <c r="BB3" s="148">
        <v>4626743</v>
      </c>
      <c r="BC3" s="149">
        <v>3924629</v>
      </c>
      <c r="BD3" s="150">
        <v>700770</v>
      </c>
      <c r="BE3" s="149">
        <f t="shared" ref="BE3:BG22" si="0">BB3/1000</f>
        <v>4626.7430000000004</v>
      </c>
      <c r="BF3" s="149">
        <f t="shared" si="0"/>
        <v>3924.6289999999999</v>
      </c>
      <c r="BG3" s="149">
        <f t="shared" si="0"/>
        <v>700.77</v>
      </c>
    </row>
    <row r="4" spans="1:59" ht="19.899999999999999" customHeight="1">
      <c r="AR4" s="141" t="s">
        <v>94</v>
      </c>
      <c r="AS4" s="142">
        <v>13659581</v>
      </c>
      <c r="AT4" s="142">
        <v>12781739</v>
      </c>
      <c r="AU4" s="143">
        <v>441207</v>
      </c>
      <c r="AV4" s="142">
        <v>13659.581</v>
      </c>
      <c r="AW4" s="142">
        <v>12781.739</v>
      </c>
      <c r="AX4" s="142">
        <v>441.20699999999999</v>
      </c>
      <c r="AY4" s="141" t="s">
        <v>94</v>
      </c>
      <c r="BA4" s="147" t="s">
        <v>95</v>
      </c>
      <c r="BB4" s="148">
        <v>4965032</v>
      </c>
      <c r="BC4" s="149">
        <v>3760509</v>
      </c>
      <c r="BD4" s="150">
        <v>1150216</v>
      </c>
      <c r="BE4" s="149">
        <f t="shared" si="0"/>
        <v>4965.0320000000002</v>
      </c>
      <c r="BF4" s="149">
        <f t="shared" si="0"/>
        <v>3760.509</v>
      </c>
      <c r="BG4" s="149">
        <f t="shared" si="0"/>
        <v>1150.2159999999999</v>
      </c>
    </row>
    <row r="5" spans="1:59" ht="19.899999999999999" customHeight="1">
      <c r="AR5" s="141" t="s">
        <v>96</v>
      </c>
      <c r="AS5" s="142">
        <v>14599945</v>
      </c>
      <c r="AT5" s="142">
        <v>13114019</v>
      </c>
      <c r="AU5" s="143">
        <v>771179</v>
      </c>
      <c r="AV5" s="142">
        <v>14599.945</v>
      </c>
      <c r="AW5" s="142">
        <v>13114.019</v>
      </c>
      <c r="AX5" s="142">
        <v>771.17899999999997</v>
      </c>
      <c r="AY5" s="141"/>
      <c r="BA5" s="147" t="s">
        <v>97</v>
      </c>
      <c r="BB5" s="148">
        <v>4773622</v>
      </c>
      <c r="BC5" s="149">
        <v>3544338</v>
      </c>
      <c r="BD5" s="150">
        <v>1213345</v>
      </c>
      <c r="BE5" s="149">
        <f t="shared" si="0"/>
        <v>4773.6220000000003</v>
      </c>
      <c r="BF5" s="149">
        <f t="shared" si="0"/>
        <v>3544.3380000000002</v>
      </c>
      <c r="BG5" s="149">
        <f t="shared" si="0"/>
        <v>1213.345</v>
      </c>
    </row>
    <row r="6" spans="1:59" ht="19.899999999999999" customHeight="1">
      <c r="AR6" s="141" t="s">
        <v>98</v>
      </c>
      <c r="AS6" s="142">
        <v>13973265</v>
      </c>
      <c r="AT6" s="142">
        <v>12679576</v>
      </c>
      <c r="AU6" s="143">
        <v>605394</v>
      </c>
      <c r="AV6" s="142">
        <v>13973.264999999999</v>
      </c>
      <c r="AW6" s="142">
        <v>12679.575999999999</v>
      </c>
      <c r="AX6" s="142">
        <v>605.39400000000001</v>
      </c>
      <c r="AY6" s="141"/>
      <c r="BA6" s="147" t="s">
        <v>99</v>
      </c>
      <c r="BB6" s="148">
        <v>4898809</v>
      </c>
      <c r="BC6" s="149">
        <v>3708636</v>
      </c>
      <c r="BD6" s="150">
        <v>1183017</v>
      </c>
      <c r="BE6" s="149">
        <f t="shared" si="0"/>
        <v>4898.8090000000002</v>
      </c>
      <c r="BF6" s="149">
        <f t="shared" si="0"/>
        <v>3708.636</v>
      </c>
      <c r="BG6" s="149">
        <f t="shared" si="0"/>
        <v>1183.0170000000001</v>
      </c>
    </row>
    <row r="7" spans="1:59" ht="19.899999999999999" customHeight="1">
      <c r="AR7" s="141" t="s">
        <v>100</v>
      </c>
      <c r="AS7" s="142">
        <v>12020442</v>
      </c>
      <c r="AT7" s="142">
        <v>10624448</v>
      </c>
      <c r="AU7" s="143">
        <v>748472</v>
      </c>
      <c r="AV7" s="142">
        <v>12020.441999999999</v>
      </c>
      <c r="AW7" s="142">
        <v>10624.448</v>
      </c>
      <c r="AX7" s="142">
        <v>748.47199999999998</v>
      </c>
      <c r="AY7" s="141" t="s">
        <v>100</v>
      </c>
      <c r="BA7" s="147" t="s">
        <v>101</v>
      </c>
      <c r="BB7" s="148">
        <v>5773305</v>
      </c>
      <c r="BC7" s="149">
        <v>5006039</v>
      </c>
      <c r="BD7" s="150">
        <v>759679</v>
      </c>
      <c r="BE7" s="149">
        <f t="shared" si="0"/>
        <v>5773.3050000000003</v>
      </c>
      <c r="BF7" s="149">
        <f t="shared" si="0"/>
        <v>5006.0389999999998</v>
      </c>
      <c r="BG7" s="149">
        <f t="shared" si="0"/>
        <v>759.67899999999997</v>
      </c>
    </row>
    <row r="8" spans="1:59" ht="19.899999999999999" customHeight="1">
      <c r="AR8" s="141" t="s">
        <v>102</v>
      </c>
      <c r="AS8" s="151">
        <v>11432368</v>
      </c>
      <c r="AT8" s="151">
        <v>10364627</v>
      </c>
      <c r="AU8" s="143">
        <v>620047</v>
      </c>
      <c r="AV8" s="142">
        <v>11432.368</v>
      </c>
      <c r="AW8" s="142">
        <v>10364.627</v>
      </c>
      <c r="AX8" s="142">
        <v>620.04700000000003</v>
      </c>
      <c r="AY8" s="141"/>
      <c r="BA8" s="147" t="s">
        <v>103</v>
      </c>
      <c r="BB8" s="148">
        <v>6350635</v>
      </c>
      <c r="BC8" s="149">
        <v>4892798</v>
      </c>
      <c r="BD8" s="150">
        <v>1441170</v>
      </c>
      <c r="BE8" s="149">
        <f t="shared" si="0"/>
        <v>6350.6350000000002</v>
      </c>
      <c r="BF8" s="149">
        <f t="shared" si="0"/>
        <v>4892.7979999999998</v>
      </c>
      <c r="BG8" s="149">
        <f t="shared" si="0"/>
        <v>1441.17</v>
      </c>
    </row>
    <row r="9" spans="1:59" ht="19.899999999999999" customHeight="1">
      <c r="AR9" s="141" t="s">
        <v>104</v>
      </c>
      <c r="AS9" s="142">
        <v>12755431</v>
      </c>
      <c r="AT9" s="142">
        <v>11467656</v>
      </c>
      <c r="AU9" s="143">
        <v>700966</v>
      </c>
      <c r="AV9" s="142">
        <v>12755.431</v>
      </c>
      <c r="AW9" s="142">
        <v>11467.656000000001</v>
      </c>
      <c r="AX9" s="142">
        <v>700.96600000000001</v>
      </c>
      <c r="AY9" s="141"/>
      <c r="BA9" s="147" t="s">
        <v>105</v>
      </c>
      <c r="BB9" s="148">
        <v>7029569</v>
      </c>
      <c r="BC9" s="149">
        <v>5576623</v>
      </c>
      <c r="BD9" s="150">
        <v>1437864</v>
      </c>
      <c r="BE9" s="149">
        <f t="shared" si="0"/>
        <v>7029.5690000000004</v>
      </c>
      <c r="BF9" s="149">
        <f t="shared" si="0"/>
        <v>5576.6229999999996</v>
      </c>
      <c r="BG9" s="149">
        <f t="shared" si="0"/>
        <v>1437.864</v>
      </c>
    </row>
    <row r="10" spans="1:59" ht="19.899999999999999" customHeight="1">
      <c r="AR10" s="141" t="s">
        <v>106</v>
      </c>
      <c r="AS10" s="142">
        <v>12013190</v>
      </c>
      <c r="AT10" s="142">
        <v>11016323</v>
      </c>
      <c r="AU10" s="143">
        <v>529477</v>
      </c>
      <c r="AV10" s="142">
        <v>12013.19</v>
      </c>
      <c r="AW10" s="142">
        <v>11016.323</v>
      </c>
      <c r="AX10" s="142">
        <v>529.47699999999998</v>
      </c>
      <c r="AY10" s="141" t="s">
        <v>106</v>
      </c>
      <c r="BA10" s="147" t="s">
        <v>107</v>
      </c>
      <c r="BB10" s="148">
        <v>7041978</v>
      </c>
      <c r="BC10" s="149">
        <v>5826624</v>
      </c>
      <c r="BD10" s="150">
        <v>1185914</v>
      </c>
      <c r="BE10" s="149">
        <f t="shared" si="0"/>
        <v>7041.9780000000001</v>
      </c>
      <c r="BF10" s="149">
        <f t="shared" si="0"/>
        <v>5826.6239999999998</v>
      </c>
      <c r="BG10" s="149">
        <f t="shared" si="0"/>
        <v>1185.914</v>
      </c>
    </row>
    <row r="11" spans="1:59" ht="19.899999999999999" customHeight="1">
      <c r="AR11" s="141" t="s">
        <v>108</v>
      </c>
      <c r="AS11" s="151">
        <v>14535390</v>
      </c>
      <c r="AT11" s="151">
        <v>13367321</v>
      </c>
      <c r="AU11" s="152">
        <v>672338</v>
      </c>
      <c r="AV11" s="142">
        <v>14535.39</v>
      </c>
      <c r="AW11" s="142">
        <v>13367.321</v>
      </c>
      <c r="AX11" s="142">
        <v>672.33799999999997</v>
      </c>
      <c r="AY11" s="141"/>
      <c r="BA11" s="147" t="s">
        <v>109</v>
      </c>
      <c r="BB11" s="148">
        <v>7208957</v>
      </c>
      <c r="BC11" s="149">
        <v>6304659</v>
      </c>
      <c r="BD11" s="150">
        <v>873851</v>
      </c>
      <c r="BE11" s="149">
        <f t="shared" si="0"/>
        <v>7208.9570000000003</v>
      </c>
      <c r="BF11" s="149">
        <f t="shared" si="0"/>
        <v>6304.6589999999997</v>
      </c>
      <c r="BG11" s="149">
        <f t="shared" si="0"/>
        <v>873.851</v>
      </c>
    </row>
    <row r="12" spans="1:59" ht="19.899999999999999" customHeight="1">
      <c r="AR12" s="141" t="s">
        <v>110</v>
      </c>
      <c r="AS12" s="142">
        <v>13986038</v>
      </c>
      <c r="AT12" s="142">
        <v>12836457</v>
      </c>
      <c r="AU12" s="143">
        <v>640597</v>
      </c>
      <c r="AV12" s="142">
        <v>13986.038</v>
      </c>
      <c r="AW12" s="142">
        <v>12836.457</v>
      </c>
      <c r="AX12" s="142">
        <v>640.59699999999998</v>
      </c>
      <c r="AY12" s="141"/>
      <c r="BA12" s="147" t="s">
        <v>111</v>
      </c>
      <c r="BB12" s="148">
        <v>7654289</v>
      </c>
      <c r="BC12" s="149">
        <v>6153711</v>
      </c>
      <c r="BD12" s="150">
        <v>1452401</v>
      </c>
      <c r="BE12" s="149">
        <f t="shared" si="0"/>
        <v>7654.2889999999998</v>
      </c>
      <c r="BF12" s="149">
        <f t="shared" si="0"/>
        <v>6153.7110000000002</v>
      </c>
      <c r="BG12" s="149">
        <f t="shared" si="0"/>
        <v>1452.4010000000001</v>
      </c>
    </row>
    <row r="13" spans="1:59" ht="19.899999999999999" customHeight="1">
      <c r="AR13" s="141" t="s">
        <v>112</v>
      </c>
      <c r="AS13" s="142">
        <v>12828289</v>
      </c>
      <c r="AT13" s="142">
        <v>12047414</v>
      </c>
      <c r="AU13" s="143">
        <v>441537</v>
      </c>
      <c r="AV13" s="142">
        <v>12828.289000000001</v>
      </c>
      <c r="AW13" s="142">
        <v>12047.414000000001</v>
      </c>
      <c r="AX13" s="142">
        <v>441.53699999999998</v>
      </c>
      <c r="AY13" s="141" t="s">
        <v>112</v>
      </c>
      <c r="BA13" s="147" t="s">
        <v>113</v>
      </c>
      <c r="BB13" s="148">
        <v>5826558</v>
      </c>
      <c r="BC13" s="149">
        <v>4313923</v>
      </c>
      <c r="BD13" s="150">
        <v>1473252</v>
      </c>
      <c r="BE13" s="149">
        <f t="shared" si="0"/>
        <v>5826.558</v>
      </c>
      <c r="BF13" s="149">
        <f t="shared" si="0"/>
        <v>4313.9229999999998</v>
      </c>
      <c r="BG13" s="149">
        <f t="shared" si="0"/>
        <v>1473.252</v>
      </c>
    </row>
    <row r="14" spans="1:59" ht="19.899999999999999" customHeight="1">
      <c r="AR14" s="141" t="s">
        <v>114</v>
      </c>
      <c r="AS14" s="142">
        <v>13239672</v>
      </c>
      <c r="AT14" s="142">
        <v>12483620</v>
      </c>
      <c r="AU14" s="143">
        <v>288851</v>
      </c>
      <c r="AV14" s="142">
        <v>13239.672</v>
      </c>
      <c r="AW14" s="142">
        <v>12483.62</v>
      </c>
      <c r="AX14" s="142">
        <v>288.851</v>
      </c>
      <c r="AY14" s="141"/>
      <c r="BA14" s="147" t="s">
        <v>115</v>
      </c>
      <c r="BB14" s="148">
        <v>8841649</v>
      </c>
      <c r="BC14" s="149">
        <v>6423127</v>
      </c>
      <c r="BD14" s="150">
        <v>2386212</v>
      </c>
      <c r="BE14" s="149">
        <f t="shared" si="0"/>
        <v>8841.6489999999994</v>
      </c>
      <c r="BF14" s="149">
        <f t="shared" si="0"/>
        <v>6423.1270000000004</v>
      </c>
      <c r="BG14" s="149">
        <f t="shared" si="0"/>
        <v>2386.212</v>
      </c>
    </row>
    <row r="15" spans="1:59" ht="19.899999999999999" customHeight="1">
      <c r="AR15" s="141" t="s">
        <v>116</v>
      </c>
      <c r="AS15" s="142">
        <v>15149333</v>
      </c>
      <c r="AT15" s="142">
        <v>14134246</v>
      </c>
      <c r="AU15" s="143">
        <v>523034</v>
      </c>
      <c r="AV15" s="142">
        <v>15149.333000000001</v>
      </c>
      <c r="AW15" s="142">
        <v>14134.245999999999</v>
      </c>
      <c r="AX15" s="142">
        <v>523.03399999999999</v>
      </c>
      <c r="AY15" s="153"/>
      <c r="BA15" s="147" t="s">
        <v>117</v>
      </c>
      <c r="BB15" s="148">
        <v>6997763</v>
      </c>
      <c r="BC15" s="149">
        <v>4793839</v>
      </c>
      <c r="BD15" s="150">
        <v>1954145</v>
      </c>
      <c r="BE15" s="149">
        <f t="shared" si="0"/>
        <v>6997.7629999999999</v>
      </c>
      <c r="BF15" s="149">
        <f t="shared" si="0"/>
        <v>4793.8389999999999</v>
      </c>
      <c r="BG15" s="149">
        <f t="shared" si="0"/>
        <v>1954.145</v>
      </c>
    </row>
    <row r="16" spans="1:59" ht="19.899999999999999" customHeight="1">
      <c r="AR16" s="141" t="s">
        <v>118</v>
      </c>
      <c r="AS16" s="142">
        <v>9956771</v>
      </c>
      <c r="AT16" s="142">
        <v>9383149</v>
      </c>
      <c r="AU16" s="143">
        <v>316338</v>
      </c>
      <c r="AV16" s="142">
        <v>9956.7710000000006</v>
      </c>
      <c r="AW16" s="142">
        <v>9383.1489999999994</v>
      </c>
      <c r="AX16" s="142">
        <v>316.33800000000002</v>
      </c>
      <c r="AY16" s="153" t="s">
        <v>118</v>
      </c>
      <c r="BA16" s="147" t="s">
        <v>119</v>
      </c>
      <c r="BB16" s="148">
        <v>8686972.5</v>
      </c>
      <c r="BC16" s="149">
        <v>5808833</v>
      </c>
      <c r="BD16" s="150">
        <v>2623982</v>
      </c>
      <c r="BE16" s="149">
        <f t="shared" si="0"/>
        <v>8686.9724999999999</v>
      </c>
      <c r="BF16" s="149">
        <f t="shared" si="0"/>
        <v>5808.8329999999996</v>
      </c>
      <c r="BG16" s="149">
        <f t="shared" si="0"/>
        <v>2623.982</v>
      </c>
    </row>
    <row r="17" spans="1:59" ht="19.899999999999999" customHeight="1">
      <c r="AR17" s="141" t="s">
        <v>120</v>
      </c>
      <c r="AS17" s="142">
        <v>14340478</v>
      </c>
      <c r="AT17" s="142">
        <v>13514628</v>
      </c>
      <c r="AU17" s="143">
        <v>475403</v>
      </c>
      <c r="AV17" s="142">
        <v>14340.477999999999</v>
      </c>
      <c r="AW17" s="142">
        <v>13514.628000000001</v>
      </c>
      <c r="AX17" s="142">
        <v>475.40300000000002</v>
      </c>
      <c r="AY17" s="153"/>
      <c r="BA17" s="147" t="s">
        <v>121</v>
      </c>
      <c r="BB17" s="148">
        <v>8325877</v>
      </c>
      <c r="BC17" s="149">
        <v>5494503</v>
      </c>
      <c r="BD17" s="150">
        <v>2561059</v>
      </c>
      <c r="BE17" s="149">
        <f t="shared" si="0"/>
        <v>8325.8770000000004</v>
      </c>
      <c r="BF17" s="149">
        <f t="shared" si="0"/>
        <v>5494.5029999999997</v>
      </c>
      <c r="BG17" s="149">
        <f t="shared" si="0"/>
        <v>2561.0590000000002</v>
      </c>
    </row>
    <row r="18" spans="1:59" ht="19.899999999999999" customHeight="1">
      <c r="AR18" s="141" t="s">
        <v>122</v>
      </c>
      <c r="AS18" s="142">
        <v>13738212</v>
      </c>
      <c r="AT18" s="142">
        <v>12873806</v>
      </c>
      <c r="AU18" s="143">
        <v>448767</v>
      </c>
      <c r="AV18" s="142">
        <v>14340.477999999999</v>
      </c>
      <c r="AW18" s="142">
        <v>13514.628000000001</v>
      </c>
      <c r="AX18" s="142">
        <v>475.40300000000002</v>
      </c>
      <c r="AY18" s="153"/>
      <c r="BA18" s="147" t="s">
        <v>123</v>
      </c>
      <c r="BB18" s="148">
        <v>8902470</v>
      </c>
      <c r="BC18" s="149">
        <v>6242920</v>
      </c>
      <c r="BD18" s="150">
        <v>2218953</v>
      </c>
      <c r="BE18" s="149">
        <f t="shared" si="0"/>
        <v>8902.4699999999993</v>
      </c>
      <c r="BF18" s="149">
        <f t="shared" si="0"/>
        <v>6242.92</v>
      </c>
      <c r="BG18" s="149">
        <f t="shared" si="0"/>
        <v>2218.953</v>
      </c>
    </row>
    <row r="19" spans="1:59" ht="19.899999999999999" customHeight="1">
      <c r="AR19" s="153" t="s">
        <v>124</v>
      </c>
      <c r="AS19" s="154">
        <v>13881805</v>
      </c>
      <c r="AT19" s="155">
        <v>12778061</v>
      </c>
      <c r="AU19" s="156">
        <v>761508</v>
      </c>
      <c r="AV19" s="155">
        <f t="shared" ref="AV19:AX28" si="1">AS19/1000</f>
        <v>13881.805</v>
      </c>
      <c r="AW19" s="155">
        <f t="shared" si="1"/>
        <v>12778.061</v>
      </c>
      <c r="AX19" s="155">
        <f t="shared" si="1"/>
        <v>761.50800000000004</v>
      </c>
      <c r="AY19" s="153" t="s">
        <v>124</v>
      </c>
      <c r="AZ19" s="157"/>
      <c r="BA19" s="158" t="s">
        <v>125</v>
      </c>
      <c r="BB19" s="159">
        <v>10184486.5</v>
      </c>
      <c r="BC19" s="160">
        <v>6412308</v>
      </c>
      <c r="BD19" s="161">
        <v>3209750</v>
      </c>
      <c r="BE19" s="160">
        <f t="shared" si="0"/>
        <v>10184.486500000001</v>
      </c>
      <c r="BF19" s="160">
        <f t="shared" si="0"/>
        <v>6412.308</v>
      </c>
      <c r="BG19" s="160">
        <f t="shared" si="0"/>
        <v>3209.75</v>
      </c>
    </row>
    <row r="20" spans="1:59" ht="19.899999999999999" customHeight="1">
      <c r="AR20" s="153" t="s">
        <v>126</v>
      </c>
      <c r="AS20" s="154">
        <v>14408177</v>
      </c>
      <c r="AT20" s="155">
        <v>13369029</v>
      </c>
      <c r="AU20" s="156">
        <v>610362</v>
      </c>
      <c r="AV20" s="155">
        <f t="shared" si="1"/>
        <v>14408.177</v>
      </c>
      <c r="AW20" s="155">
        <f t="shared" si="1"/>
        <v>13369.029</v>
      </c>
      <c r="AX20" s="155">
        <f t="shared" si="1"/>
        <v>610.36199999999997</v>
      </c>
      <c r="AY20" s="153"/>
      <c r="BA20" s="147" t="s">
        <v>127</v>
      </c>
      <c r="BB20" s="148">
        <v>7444372</v>
      </c>
      <c r="BC20" s="149">
        <v>5438541</v>
      </c>
      <c r="BD20" s="150">
        <v>1767400</v>
      </c>
      <c r="BE20" s="149">
        <f t="shared" si="0"/>
        <v>7444.3720000000003</v>
      </c>
      <c r="BF20" s="149">
        <f t="shared" si="0"/>
        <v>5438.5410000000002</v>
      </c>
      <c r="BG20" s="149">
        <f t="shared" si="0"/>
        <v>1767.4</v>
      </c>
    </row>
    <row r="21" spans="1:59" ht="19.899999999999999" customHeight="1">
      <c r="AR21" s="153" t="s">
        <v>128</v>
      </c>
      <c r="AS21" s="142">
        <v>16289604</v>
      </c>
      <c r="AT21" s="142">
        <v>15260742</v>
      </c>
      <c r="AU21" s="143">
        <v>612321</v>
      </c>
      <c r="AV21" s="155">
        <f t="shared" si="1"/>
        <v>16289.603999999999</v>
      </c>
      <c r="AW21" s="155">
        <f t="shared" si="1"/>
        <v>15260.742</v>
      </c>
      <c r="AX21" s="155">
        <f t="shared" si="1"/>
        <v>612.32100000000003</v>
      </c>
      <c r="AY21" s="153"/>
      <c r="BA21" s="147" t="s">
        <v>129</v>
      </c>
      <c r="BB21" s="148">
        <v>9283019</v>
      </c>
      <c r="BC21" s="149">
        <v>6598816</v>
      </c>
      <c r="BD21" s="150">
        <v>2403579</v>
      </c>
      <c r="BE21" s="149">
        <f t="shared" si="0"/>
        <v>9283.0190000000002</v>
      </c>
      <c r="BF21" s="149">
        <f t="shared" si="0"/>
        <v>6598.8159999999998</v>
      </c>
      <c r="BG21" s="149">
        <f t="shared" si="0"/>
        <v>2403.5790000000002</v>
      </c>
    </row>
    <row r="22" spans="1:59" ht="19.899999999999999" customHeight="1">
      <c r="AR22" s="153" t="s">
        <v>130</v>
      </c>
      <c r="AS22" s="142">
        <v>16054541</v>
      </c>
      <c r="AT22" s="142">
        <v>14640310</v>
      </c>
      <c r="AU22" s="143">
        <v>964876</v>
      </c>
      <c r="AV22" s="155">
        <f t="shared" si="1"/>
        <v>16054.540999999999</v>
      </c>
      <c r="AW22" s="155">
        <f t="shared" si="1"/>
        <v>14640.31</v>
      </c>
      <c r="AX22" s="155">
        <f t="shared" si="1"/>
        <v>964.87599999999998</v>
      </c>
      <c r="AY22" s="153" t="s">
        <v>130</v>
      </c>
      <c r="BA22" s="147" t="s">
        <v>131</v>
      </c>
      <c r="BB22" s="148">
        <v>10309281.5</v>
      </c>
      <c r="BC22" s="149">
        <v>6878062</v>
      </c>
      <c r="BD22" s="150">
        <v>3022730</v>
      </c>
      <c r="BE22" s="149">
        <f t="shared" si="0"/>
        <v>10309.281499999999</v>
      </c>
      <c r="BF22" s="149">
        <f t="shared" si="0"/>
        <v>6878.0619999999999</v>
      </c>
      <c r="BG22" s="149">
        <f t="shared" si="0"/>
        <v>3022.73</v>
      </c>
    </row>
    <row r="23" spans="1:59" ht="19.899999999999999" customHeight="1">
      <c r="AR23" s="153" t="s">
        <v>132</v>
      </c>
      <c r="AS23" s="142">
        <v>13411941</v>
      </c>
      <c r="AT23" s="142">
        <v>12407145</v>
      </c>
      <c r="AU23" s="143">
        <v>563239</v>
      </c>
      <c r="AV23" s="142">
        <f t="shared" si="1"/>
        <v>13411.941000000001</v>
      </c>
      <c r="AW23" s="142">
        <f t="shared" si="1"/>
        <v>12407.145</v>
      </c>
      <c r="AX23" s="142">
        <f t="shared" si="1"/>
        <v>563.23900000000003</v>
      </c>
      <c r="AY23" s="153"/>
      <c r="BA23" s="147" t="s">
        <v>133</v>
      </c>
      <c r="BB23" s="148">
        <v>7194504</v>
      </c>
      <c r="BC23" s="149">
        <v>5497460</v>
      </c>
      <c r="BD23" s="150">
        <v>1439145</v>
      </c>
      <c r="BE23" s="149">
        <v>7194.5039999999999</v>
      </c>
      <c r="BF23" s="149">
        <v>5497.46</v>
      </c>
      <c r="BG23" s="149">
        <v>1439.145</v>
      </c>
    </row>
    <row r="24" spans="1:59" ht="19.899999999999999" customHeight="1">
      <c r="AR24" s="153" t="s">
        <v>134</v>
      </c>
      <c r="AS24" s="142">
        <v>13160733</v>
      </c>
      <c r="AT24" s="142">
        <v>12085445</v>
      </c>
      <c r="AU24" s="143">
        <v>719444</v>
      </c>
      <c r="AV24" s="142">
        <f t="shared" si="1"/>
        <v>13160.733</v>
      </c>
      <c r="AW24" s="142">
        <f t="shared" si="1"/>
        <v>12085.445</v>
      </c>
      <c r="AX24" s="142">
        <f t="shared" si="1"/>
        <v>719.44399999999996</v>
      </c>
      <c r="AY24" s="153"/>
      <c r="BA24" s="147" t="s">
        <v>135</v>
      </c>
      <c r="BB24" s="148">
        <v>10502584</v>
      </c>
      <c r="BC24" s="149">
        <v>6497490</v>
      </c>
      <c r="BD24" s="150">
        <v>3535101</v>
      </c>
      <c r="BE24" s="149">
        <f t="shared" ref="BE24:BG46" si="2">BB24/1000</f>
        <v>10502.584000000001</v>
      </c>
      <c r="BF24" s="149">
        <f t="shared" si="2"/>
        <v>6497.49</v>
      </c>
      <c r="BG24" s="149">
        <f t="shared" si="2"/>
        <v>3535.1010000000001</v>
      </c>
    </row>
    <row r="25" spans="1:59" ht="19.899999999999999" customHeight="1">
      <c r="AR25" s="153" t="s">
        <v>136</v>
      </c>
      <c r="AS25" s="142">
        <v>11892248</v>
      </c>
      <c r="AT25" s="142">
        <v>10928330</v>
      </c>
      <c r="AU25" s="143">
        <v>588100</v>
      </c>
      <c r="AV25" s="142">
        <f t="shared" si="1"/>
        <v>11892.248</v>
      </c>
      <c r="AW25" s="142">
        <f t="shared" si="1"/>
        <v>10928.33</v>
      </c>
      <c r="AX25" s="142">
        <f t="shared" si="1"/>
        <v>588.1</v>
      </c>
      <c r="AY25" s="153" t="s">
        <v>136</v>
      </c>
      <c r="BA25" s="147" t="s">
        <v>137</v>
      </c>
      <c r="BB25" s="148">
        <v>7949826</v>
      </c>
      <c r="BC25" s="149">
        <v>5132908</v>
      </c>
      <c r="BD25" s="150">
        <v>2629195</v>
      </c>
      <c r="BE25" s="149">
        <f t="shared" si="2"/>
        <v>7949.826</v>
      </c>
      <c r="BF25" s="149">
        <f t="shared" si="2"/>
        <v>5132.9080000000004</v>
      </c>
      <c r="BG25" s="149">
        <f t="shared" si="2"/>
        <v>2629.1950000000002</v>
      </c>
    </row>
    <row r="26" spans="1:59" ht="19.899999999999999" customHeight="1">
      <c r="AR26" s="153" t="s">
        <v>138</v>
      </c>
      <c r="AS26" s="142">
        <v>13723920</v>
      </c>
      <c r="AT26" s="142">
        <v>12592201</v>
      </c>
      <c r="AU26" s="143">
        <v>626752</v>
      </c>
      <c r="AV26" s="142">
        <f t="shared" si="1"/>
        <v>13723.92</v>
      </c>
      <c r="AW26" s="142">
        <f t="shared" si="1"/>
        <v>12592.200999999999</v>
      </c>
      <c r="AX26" s="142">
        <f t="shared" si="1"/>
        <v>626.75199999999995</v>
      </c>
      <c r="AY26" s="153"/>
      <c r="BA26" s="147" t="s">
        <v>139</v>
      </c>
      <c r="BB26" s="148">
        <v>9903783</v>
      </c>
      <c r="BC26" s="149">
        <v>6552712</v>
      </c>
      <c r="BD26" s="150">
        <v>2946655</v>
      </c>
      <c r="BE26" s="149">
        <f t="shared" si="2"/>
        <v>9903.7829999999994</v>
      </c>
      <c r="BF26" s="149">
        <f t="shared" si="2"/>
        <v>6552.7120000000004</v>
      </c>
      <c r="BG26" s="149">
        <f t="shared" si="2"/>
        <v>2946.6550000000002</v>
      </c>
    </row>
    <row r="27" spans="1:59" ht="19.899999999999999" customHeight="1">
      <c r="AR27" s="141" t="s">
        <v>140</v>
      </c>
      <c r="AS27" s="142">
        <v>15057259</v>
      </c>
      <c r="AT27" s="142">
        <v>13383339</v>
      </c>
      <c r="AU27" s="143">
        <v>1113615</v>
      </c>
      <c r="AV27" s="142">
        <f t="shared" si="1"/>
        <v>15057.259</v>
      </c>
      <c r="AW27" s="142">
        <f t="shared" si="1"/>
        <v>13383.339</v>
      </c>
      <c r="AX27" s="142">
        <f t="shared" si="1"/>
        <v>1113.615</v>
      </c>
      <c r="AY27" s="144" t="s">
        <v>141</v>
      </c>
      <c r="BA27" s="147" t="s">
        <v>142</v>
      </c>
      <c r="BB27" s="148">
        <v>8984460</v>
      </c>
      <c r="BC27" s="149">
        <v>6130528</v>
      </c>
      <c r="BD27" s="150">
        <v>2500651</v>
      </c>
      <c r="BE27" s="149">
        <f t="shared" si="2"/>
        <v>8984.4599999999991</v>
      </c>
      <c r="BF27" s="149">
        <f t="shared" si="2"/>
        <v>6130.5280000000002</v>
      </c>
      <c r="BG27" s="149">
        <f t="shared" si="2"/>
        <v>2500.6509999999998</v>
      </c>
    </row>
    <row r="28" spans="1:59" ht="19.899999999999999" customHeight="1">
      <c r="AR28" s="141" t="s">
        <v>143</v>
      </c>
      <c r="AS28" s="142">
        <v>10309360</v>
      </c>
      <c r="AT28" s="142">
        <v>9413587</v>
      </c>
      <c r="AU28" s="143">
        <v>674685</v>
      </c>
      <c r="AV28" s="142">
        <f t="shared" si="1"/>
        <v>10309.36</v>
      </c>
      <c r="AW28" s="142">
        <f t="shared" si="1"/>
        <v>9413.5869999999995</v>
      </c>
      <c r="AX28" s="142">
        <f t="shared" si="1"/>
        <v>674.68499999999995</v>
      </c>
      <c r="BA28" s="147" t="s">
        <v>144</v>
      </c>
      <c r="BB28" s="148">
        <v>8927024</v>
      </c>
      <c r="BC28" s="149">
        <v>5925206</v>
      </c>
      <c r="BD28" s="150">
        <v>2618623</v>
      </c>
      <c r="BE28" s="149">
        <f t="shared" si="2"/>
        <v>8927.0239999999994</v>
      </c>
      <c r="BF28" s="149">
        <f t="shared" si="2"/>
        <v>5925.2060000000001</v>
      </c>
      <c r="BG28" s="149">
        <f t="shared" si="2"/>
        <v>2618.623</v>
      </c>
    </row>
    <row r="29" spans="1:59" ht="19.899999999999999" customHeight="1">
      <c r="AR29" s="141" t="s">
        <v>145</v>
      </c>
      <c r="AS29" s="142">
        <v>13953181</v>
      </c>
      <c r="AT29" s="142">
        <v>12408257</v>
      </c>
      <c r="AU29" s="143">
        <v>1138152</v>
      </c>
      <c r="AV29" s="142">
        <v>13953.181</v>
      </c>
      <c r="AW29" s="142">
        <v>12408.257</v>
      </c>
      <c r="AX29" s="142">
        <v>1138.152</v>
      </c>
      <c r="BA29" s="147" t="s">
        <v>146</v>
      </c>
      <c r="BB29" s="148">
        <v>9138928</v>
      </c>
      <c r="BC29" s="149">
        <v>5782702</v>
      </c>
      <c r="BD29" s="150">
        <v>2849656</v>
      </c>
      <c r="BE29" s="149">
        <f t="shared" si="2"/>
        <v>9138.9279999999999</v>
      </c>
      <c r="BF29" s="149">
        <f t="shared" si="2"/>
        <v>5782.7020000000002</v>
      </c>
      <c r="BG29" s="149">
        <f t="shared" si="2"/>
        <v>2849.6559999999999</v>
      </c>
    </row>
    <row r="30" spans="1:59" ht="19.899999999999999" customHeight="1">
      <c r="A30" s="162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AR30" s="141" t="s">
        <v>147</v>
      </c>
      <c r="AS30" s="142">
        <v>12325603</v>
      </c>
      <c r="AT30" s="142">
        <v>11245394</v>
      </c>
      <c r="AU30" s="143">
        <v>716530</v>
      </c>
      <c r="AV30" s="142">
        <v>12325.602999999999</v>
      </c>
      <c r="AW30" s="142">
        <v>11245.394</v>
      </c>
      <c r="AX30" s="142">
        <v>716.53</v>
      </c>
      <c r="BA30" s="147" t="s">
        <v>148</v>
      </c>
      <c r="BB30" s="148">
        <v>8746229</v>
      </c>
      <c r="BC30" s="149">
        <v>6085706</v>
      </c>
      <c r="BD30" s="150">
        <v>2071806</v>
      </c>
      <c r="BE30" s="149">
        <f t="shared" si="2"/>
        <v>8746.2289999999994</v>
      </c>
      <c r="BF30" s="149">
        <f t="shared" si="2"/>
        <v>6085.7060000000001</v>
      </c>
      <c r="BG30" s="149">
        <f t="shared" si="2"/>
        <v>2071.806</v>
      </c>
    </row>
    <row r="31" spans="1:59" s="157" customFormat="1" ht="18.75">
      <c r="A31" s="16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AR31" s="141" t="s">
        <v>149</v>
      </c>
      <c r="AS31" s="142">
        <v>13012125</v>
      </c>
      <c r="AT31" s="142">
        <v>11750754</v>
      </c>
      <c r="AU31" s="143">
        <v>938855</v>
      </c>
      <c r="AV31" s="142">
        <v>13012</v>
      </c>
      <c r="AW31" s="142">
        <v>11751</v>
      </c>
      <c r="AX31" s="142">
        <v>938.85500000000002</v>
      </c>
      <c r="AY31" s="144"/>
      <c r="AZ31" s="144"/>
      <c r="BA31" s="147" t="s">
        <v>150</v>
      </c>
      <c r="BB31" s="148">
        <v>7777611</v>
      </c>
      <c r="BC31" s="149">
        <v>5684049</v>
      </c>
      <c r="BD31" s="150">
        <v>1684543</v>
      </c>
      <c r="BE31" s="149">
        <f t="shared" si="2"/>
        <v>7777.6109999999999</v>
      </c>
      <c r="BF31" s="149">
        <f t="shared" si="2"/>
        <v>5684.049</v>
      </c>
      <c r="BG31" s="149">
        <f t="shared" si="2"/>
        <v>1684.5429999999999</v>
      </c>
    </row>
    <row r="32" spans="1:59" ht="18.75">
      <c r="A32" s="163"/>
      <c r="B32" s="164"/>
      <c r="C32" s="164"/>
      <c r="D32" s="164"/>
      <c r="E32" s="164"/>
      <c r="AR32" s="141" t="s">
        <v>151</v>
      </c>
      <c r="AS32" s="142">
        <v>13540379</v>
      </c>
      <c r="AT32" s="142">
        <v>12247744</v>
      </c>
      <c r="AU32" s="143">
        <v>986283</v>
      </c>
      <c r="AV32" s="142">
        <v>13540</v>
      </c>
      <c r="AW32" s="142">
        <v>12248</v>
      </c>
      <c r="AX32" s="142">
        <v>986</v>
      </c>
      <c r="BA32" s="147" t="s">
        <v>152</v>
      </c>
      <c r="BB32" s="148">
        <v>9743924</v>
      </c>
      <c r="BC32" s="149">
        <v>6731112</v>
      </c>
      <c r="BD32" s="150">
        <v>2559841</v>
      </c>
      <c r="BE32" s="149">
        <f t="shared" si="2"/>
        <v>9743.9240000000009</v>
      </c>
      <c r="BF32" s="149">
        <f t="shared" si="2"/>
        <v>6731.1120000000001</v>
      </c>
      <c r="BG32" s="149">
        <f t="shared" si="2"/>
        <v>2559.8409999999999</v>
      </c>
    </row>
    <row r="33" spans="44:59">
      <c r="AR33" s="141" t="s">
        <v>153</v>
      </c>
      <c r="AS33" s="142">
        <v>12688692</v>
      </c>
      <c r="AT33" s="142">
        <v>11495426</v>
      </c>
      <c r="AU33" s="143">
        <v>862180</v>
      </c>
      <c r="AV33" s="142">
        <v>12689</v>
      </c>
      <c r="AW33" s="142">
        <v>11495</v>
      </c>
      <c r="AX33" s="142">
        <v>862</v>
      </c>
      <c r="BA33" s="147" t="s">
        <v>154</v>
      </c>
      <c r="BB33" s="148">
        <v>9265390</v>
      </c>
      <c r="BC33" s="149">
        <v>7462691</v>
      </c>
      <c r="BD33" s="150">
        <v>1463731</v>
      </c>
      <c r="BE33" s="149">
        <f t="shared" si="2"/>
        <v>9265.39</v>
      </c>
      <c r="BF33" s="149">
        <f t="shared" si="2"/>
        <v>7462.6909999999998</v>
      </c>
      <c r="BG33" s="149">
        <f t="shared" si="2"/>
        <v>1463.731</v>
      </c>
    </row>
    <row r="34" spans="44:59">
      <c r="AR34" s="141" t="s">
        <v>155</v>
      </c>
      <c r="AS34" s="142">
        <v>13599327</v>
      </c>
      <c r="AT34" s="142">
        <v>12139538</v>
      </c>
      <c r="AU34" s="143">
        <v>1068943</v>
      </c>
      <c r="AV34" s="142">
        <v>13599</v>
      </c>
      <c r="AW34" s="142">
        <v>12140</v>
      </c>
      <c r="AX34" s="142">
        <v>1069</v>
      </c>
      <c r="BA34" s="147" t="s">
        <v>156</v>
      </c>
      <c r="BB34" s="148">
        <v>6169541.5</v>
      </c>
      <c r="BC34" s="149">
        <v>4616060</v>
      </c>
      <c r="BD34" s="150">
        <v>1303227.5</v>
      </c>
      <c r="BE34" s="149">
        <f t="shared" si="2"/>
        <v>6169.5415000000003</v>
      </c>
      <c r="BF34" s="149">
        <f t="shared" si="2"/>
        <v>4616.0600000000004</v>
      </c>
      <c r="BG34" s="149">
        <f t="shared" si="2"/>
        <v>1303.2275</v>
      </c>
    </row>
    <row r="35" spans="44:59">
      <c r="AR35" s="141" t="s">
        <v>157</v>
      </c>
      <c r="AS35" s="142">
        <v>12689729</v>
      </c>
      <c r="AT35" s="142">
        <v>11426438</v>
      </c>
      <c r="AU35" s="143">
        <v>959038</v>
      </c>
      <c r="AV35" s="142">
        <v>12690</v>
      </c>
      <c r="AW35" s="142">
        <v>11426</v>
      </c>
      <c r="AX35" s="142">
        <v>959</v>
      </c>
      <c r="BA35" s="165" t="s">
        <v>158</v>
      </c>
      <c r="BB35" s="146">
        <v>6888624</v>
      </c>
      <c r="BC35" s="142">
        <v>4634432</v>
      </c>
      <c r="BD35" s="143">
        <v>1901783</v>
      </c>
      <c r="BE35" s="142">
        <f t="shared" si="2"/>
        <v>6888.6239999999998</v>
      </c>
      <c r="BF35" s="142">
        <f t="shared" si="2"/>
        <v>4634.4319999999998</v>
      </c>
      <c r="BG35" s="142">
        <f t="shared" si="2"/>
        <v>1901.7829999999999</v>
      </c>
    </row>
    <row r="36" spans="44:59">
      <c r="AR36" s="141" t="s">
        <v>159</v>
      </c>
      <c r="AS36" s="142">
        <v>12058692</v>
      </c>
      <c r="AT36" s="142">
        <v>11109879</v>
      </c>
      <c r="AU36" s="143">
        <v>764343</v>
      </c>
      <c r="AV36" s="142">
        <v>12059</v>
      </c>
      <c r="AW36" s="142">
        <v>11110</v>
      </c>
      <c r="AX36" s="142">
        <v>764</v>
      </c>
      <c r="BA36" s="165" t="s">
        <v>160</v>
      </c>
      <c r="BB36" s="151">
        <v>6464230</v>
      </c>
      <c r="BC36" s="151">
        <v>3871472</v>
      </c>
      <c r="BD36" s="152">
        <v>2344384</v>
      </c>
      <c r="BE36" s="142">
        <f t="shared" si="2"/>
        <v>6464.23</v>
      </c>
      <c r="BF36" s="142">
        <f t="shared" si="2"/>
        <v>3871.4720000000002</v>
      </c>
      <c r="BG36" s="142">
        <f t="shared" si="2"/>
        <v>2344.384</v>
      </c>
    </row>
    <row r="37" spans="44:59">
      <c r="AR37" s="141" t="s">
        <v>161</v>
      </c>
      <c r="AS37" s="142">
        <v>13804680</v>
      </c>
      <c r="AT37" s="142">
        <v>12627020</v>
      </c>
      <c r="AU37" s="143">
        <v>917910</v>
      </c>
      <c r="AV37" s="142">
        <v>13805</v>
      </c>
      <c r="AW37" s="142">
        <v>12627</v>
      </c>
      <c r="AX37" s="142">
        <v>918</v>
      </c>
      <c r="BA37" s="165" t="s">
        <v>162</v>
      </c>
      <c r="BB37" s="151">
        <v>8393603</v>
      </c>
      <c r="BC37" s="151">
        <v>4966324</v>
      </c>
      <c r="BD37" s="152">
        <v>3124378</v>
      </c>
      <c r="BE37" s="142">
        <f t="shared" si="2"/>
        <v>8393.6029999999992</v>
      </c>
      <c r="BF37" s="142">
        <f t="shared" si="2"/>
        <v>4966.3239999999996</v>
      </c>
      <c r="BG37" s="142">
        <f t="shared" si="2"/>
        <v>3124.3780000000002</v>
      </c>
    </row>
    <row r="38" spans="44:59">
      <c r="AR38" s="141" t="s">
        <v>163</v>
      </c>
      <c r="AS38" s="142">
        <v>11903376</v>
      </c>
      <c r="AT38" s="142">
        <v>11297489</v>
      </c>
      <c r="AU38" s="143">
        <v>454570</v>
      </c>
      <c r="AV38" s="142">
        <v>11903</v>
      </c>
      <c r="AW38" s="142">
        <v>11297</v>
      </c>
      <c r="AX38" s="142">
        <v>455</v>
      </c>
      <c r="BA38" s="165" t="s">
        <v>164</v>
      </c>
      <c r="BB38" s="146">
        <v>9311519</v>
      </c>
      <c r="BC38" s="142">
        <v>5330087</v>
      </c>
      <c r="BD38" s="143">
        <v>3565070</v>
      </c>
      <c r="BE38" s="142">
        <f t="shared" si="2"/>
        <v>9311.5190000000002</v>
      </c>
      <c r="BF38" s="142">
        <f t="shared" si="2"/>
        <v>5330.0870000000004</v>
      </c>
      <c r="BG38" s="142">
        <f t="shared" si="2"/>
        <v>3565.07</v>
      </c>
    </row>
    <row r="39" spans="44:59">
      <c r="AR39" s="141" t="s">
        <v>165</v>
      </c>
      <c r="AS39" s="142">
        <v>11479512</v>
      </c>
      <c r="AT39" s="142">
        <v>10671207</v>
      </c>
      <c r="AU39" s="143">
        <v>651143</v>
      </c>
      <c r="AV39" s="142">
        <v>11480</v>
      </c>
      <c r="AW39" s="142">
        <v>10671</v>
      </c>
      <c r="AX39" s="142">
        <v>651</v>
      </c>
      <c r="AY39" s="144" t="s">
        <v>166</v>
      </c>
      <c r="BA39" s="165" t="s">
        <v>167</v>
      </c>
      <c r="BB39" s="151">
        <v>8612590</v>
      </c>
      <c r="BC39" s="151">
        <v>5290798</v>
      </c>
      <c r="BD39" s="152">
        <v>2898672</v>
      </c>
      <c r="BE39" s="142">
        <f t="shared" si="2"/>
        <v>8612.59</v>
      </c>
      <c r="BF39" s="142">
        <f t="shared" si="2"/>
        <v>5290.7979999999998</v>
      </c>
      <c r="BG39" s="142">
        <f t="shared" si="2"/>
        <v>2898.672</v>
      </c>
    </row>
    <row r="40" spans="44:59">
      <c r="AR40" s="141" t="s">
        <v>168</v>
      </c>
      <c r="AS40" s="142">
        <v>11068593</v>
      </c>
      <c r="AT40" s="142">
        <v>10206220</v>
      </c>
      <c r="AU40" s="143">
        <v>677499</v>
      </c>
      <c r="AV40" s="142">
        <v>11069</v>
      </c>
      <c r="AW40" s="142">
        <v>10206</v>
      </c>
      <c r="AX40" s="142">
        <v>677</v>
      </c>
      <c r="BA40" s="165" t="s">
        <v>169</v>
      </c>
      <c r="BB40" s="151">
        <v>8262723</v>
      </c>
      <c r="BC40" s="151">
        <v>5084914</v>
      </c>
      <c r="BD40" s="152">
        <v>2864210</v>
      </c>
      <c r="BE40" s="142">
        <f t="shared" si="2"/>
        <v>8262.723</v>
      </c>
      <c r="BF40" s="142">
        <f t="shared" si="2"/>
        <v>5084.9139999999998</v>
      </c>
      <c r="BG40" s="142">
        <f t="shared" si="2"/>
        <v>2864.21</v>
      </c>
    </row>
    <row r="41" spans="44:59">
      <c r="AR41" s="141" t="s">
        <v>170</v>
      </c>
      <c r="AS41" s="142">
        <v>14674134</v>
      </c>
      <c r="AT41" s="142">
        <v>13008025</v>
      </c>
      <c r="AU41" s="143">
        <v>1231026</v>
      </c>
      <c r="AV41" s="142">
        <v>14674</v>
      </c>
      <c r="AW41" s="142">
        <v>13008</v>
      </c>
      <c r="AX41" s="142">
        <v>1231</v>
      </c>
      <c r="BA41" s="165" t="s">
        <v>171</v>
      </c>
      <c r="BB41" s="146">
        <v>9563307</v>
      </c>
      <c r="BC41" s="142">
        <v>5706837</v>
      </c>
      <c r="BD41" s="143">
        <v>3522238</v>
      </c>
      <c r="BE41" s="142">
        <f t="shared" si="2"/>
        <v>9563.3070000000007</v>
      </c>
      <c r="BF41" s="142">
        <f t="shared" si="2"/>
        <v>5706.8370000000004</v>
      </c>
      <c r="BG41" s="142">
        <f t="shared" si="2"/>
        <v>3522.2379999999998</v>
      </c>
    </row>
    <row r="42" spans="44:59">
      <c r="AR42" s="141" t="s">
        <v>172</v>
      </c>
      <c r="AS42" s="142">
        <v>10435246</v>
      </c>
      <c r="AT42" s="142">
        <v>9367580</v>
      </c>
      <c r="AU42" s="143">
        <v>635906</v>
      </c>
      <c r="AV42" s="142">
        <v>10435</v>
      </c>
      <c r="AW42" s="142">
        <v>9368</v>
      </c>
      <c r="AX42" s="142">
        <v>636</v>
      </c>
      <c r="BA42" s="165" t="s">
        <v>173</v>
      </c>
      <c r="BB42" s="151">
        <v>9345055</v>
      </c>
      <c r="BC42" s="151">
        <v>5730547</v>
      </c>
      <c r="BD42" s="152">
        <v>3255113</v>
      </c>
      <c r="BE42" s="142">
        <f t="shared" si="2"/>
        <v>9345.0550000000003</v>
      </c>
      <c r="BF42" s="142">
        <f t="shared" si="2"/>
        <v>5730.5469999999996</v>
      </c>
      <c r="BG42" s="142">
        <f t="shared" si="2"/>
        <v>3255.1129999999998</v>
      </c>
    </row>
    <row r="43" spans="44:59">
      <c r="AR43" s="141" t="s">
        <v>174</v>
      </c>
      <c r="AS43" s="142">
        <v>11701189</v>
      </c>
      <c r="AT43" s="142">
        <v>10308851</v>
      </c>
      <c r="AU43" s="143">
        <v>856539</v>
      </c>
      <c r="AV43" s="142">
        <v>11701</v>
      </c>
      <c r="AW43" s="142">
        <v>10309</v>
      </c>
      <c r="AX43" s="142">
        <v>857</v>
      </c>
      <c r="BA43" s="165" t="s">
        <v>175</v>
      </c>
      <c r="BB43" s="151">
        <v>9517006</v>
      </c>
      <c r="BC43" s="151">
        <v>5749648</v>
      </c>
      <c r="BD43" s="152">
        <v>3453717</v>
      </c>
      <c r="BE43" s="142">
        <f t="shared" si="2"/>
        <v>9517.0059999999994</v>
      </c>
      <c r="BF43" s="142">
        <f t="shared" si="2"/>
        <v>5749.6480000000001</v>
      </c>
      <c r="BG43" s="142">
        <f t="shared" si="2"/>
        <v>3453.7170000000001</v>
      </c>
    </row>
    <row r="44" spans="44:59">
      <c r="AR44" s="141" t="s">
        <v>176</v>
      </c>
      <c r="AS44" s="142">
        <v>13044633</v>
      </c>
      <c r="AT44" s="142">
        <v>11138675</v>
      </c>
      <c r="AU44" s="143">
        <v>1229234</v>
      </c>
      <c r="AV44" s="142">
        <v>13045</v>
      </c>
      <c r="AW44" s="142">
        <v>11139</v>
      </c>
      <c r="AX44" s="142">
        <v>1229</v>
      </c>
      <c r="BA44" s="165" t="s">
        <v>177</v>
      </c>
      <c r="BB44" s="146">
        <v>9089255</v>
      </c>
      <c r="BC44" s="142">
        <v>6452391</v>
      </c>
      <c r="BD44" s="143">
        <v>2265033</v>
      </c>
      <c r="BE44" s="142">
        <f t="shared" si="2"/>
        <v>9089.2549999999992</v>
      </c>
      <c r="BF44" s="142">
        <f t="shared" si="2"/>
        <v>6452.3909999999996</v>
      </c>
      <c r="BG44" s="142">
        <f t="shared" si="2"/>
        <v>2265.0329999999999</v>
      </c>
    </row>
    <row r="45" spans="44:59">
      <c r="AR45" s="141" t="s">
        <v>178</v>
      </c>
      <c r="AS45" s="142">
        <v>12087459</v>
      </c>
      <c r="AT45" s="142">
        <v>10745755</v>
      </c>
      <c r="AU45" s="143">
        <v>946464</v>
      </c>
      <c r="AV45" s="142">
        <v>12087</v>
      </c>
      <c r="AW45" s="142">
        <v>10746</v>
      </c>
      <c r="AX45" s="142">
        <v>946</v>
      </c>
      <c r="BA45" s="165" t="s">
        <v>179</v>
      </c>
      <c r="BB45" s="151">
        <v>8902795</v>
      </c>
      <c r="BC45" s="151">
        <v>6679218</v>
      </c>
      <c r="BD45" s="152">
        <v>1855182</v>
      </c>
      <c r="BE45" s="142">
        <f t="shared" si="2"/>
        <v>8902.7950000000001</v>
      </c>
      <c r="BF45" s="142">
        <f t="shared" si="2"/>
        <v>6679.2179999999998</v>
      </c>
      <c r="BG45" s="142">
        <f t="shared" si="2"/>
        <v>1855.182</v>
      </c>
    </row>
    <row r="46" spans="44:59">
      <c r="AR46" s="141" t="s">
        <v>180</v>
      </c>
      <c r="AS46" s="142">
        <v>13052880</v>
      </c>
      <c r="AT46" s="142">
        <v>11344359</v>
      </c>
      <c r="AU46" s="143">
        <v>1288795</v>
      </c>
      <c r="AV46" s="142">
        <v>13053</v>
      </c>
      <c r="AW46" s="142">
        <v>11344</v>
      </c>
      <c r="AX46" s="142">
        <v>1289</v>
      </c>
      <c r="BA46" s="165" t="s">
        <v>181</v>
      </c>
      <c r="BB46" s="151">
        <v>8822354</v>
      </c>
      <c r="BC46" s="151">
        <v>7110271</v>
      </c>
      <c r="BD46" s="152">
        <v>1349071</v>
      </c>
      <c r="BE46" s="142">
        <f t="shared" si="2"/>
        <v>8822.3539999999994</v>
      </c>
      <c r="BF46" s="142">
        <f t="shared" si="2"/>
        <v>7110.2709999999997</v>
      </c>
      <c r="BG46" s="142">
        <f t="shared" si="2"/>
        <v>1349.0709999999999</v>
      </c>
    </row>
    <row r="47" spans="44:59">
      <c r="AR47" s="141" t="s">
        <v>182</v>
      </c>
      <c r="AS47" s="142">
        <v>12860096</v>
      </c>
      <c r="AT47" s="142">
        <v>11480239</v>
      </c>
      <c r="AU47" s="143">
        <v>1034277</v>
      </c>
      <c r="AV47" s="142">
        <v>12860</v>
      </c>
      <c r="AW47" s="142">
        <v>11480</v>
      </c>
      <c r="AX47" s="142">
        <v>1034</v>
      </c>
    </row>
    <row r="48" spans="44:59">
      <c r="AR48" s="141" t="s">
        <v>183</v>
      </c>
      <c r="AS48" s="142">
        <v>11794593</v>
      </c>
      <c r="AT48" s="142">
        <v>10394002</v>
      </c>
      <c r="AU48" s="143">
        <v>1134899</v>
      </c>
      <c r="AV48" s="142">
        <v>11795</v>
      </c>
      <c r="AW48" s="142">
        <v>10394</v>
      </c>
      <c r="AX48" s="142">
        <v>1135</v>
      </c>
      <c r="BA48" s="144" t="s">
        <v>184</v>
      </c>
      <c r="BB48" s="146">
        <v>9848195</v>
      </c>
      <c r="BC48" s="142">
        <v>7887411</v>
      </c>
      <c r="BD48" s="143">
        <v>1528451</v>
      </c>
      <c r="BE48" s="142">
        <v>9848.1949999999997</v>
      </c>
      <c r="BF48" s="142">
        <v>7887.4110000000001</v>
      </c>
      <c r="BG48" s="142">
        <v>1528.451</v>
      </c>
    </row>
    <row r="49" spans="44:59">
      <c r="AR49" s="141" t="s">
        <v>185</v>
      </c>
      <c r="AS49" s="142">
        <v>12547983</v>
      </c>
      <c r="AT49" s="142">
        <v>11372732</v>
      </c>
      <c r="AU49" s="143">
        <v>864305</v>
      </c>
      <c r="AV49" s="142">
        <v>12548</v>
      </c>
      <c r="AW49" s="142">
        <v>11373</v>
      </c>
      <c r="AX49" s="142">
        <v>864</v>
      </c>
      <c r="BA49" s="144" t="s">
        <v>186</v>
      </c>
      <c r="BB49" s="146">
        <v>11440124</v>
      </c>
      <c r="BC49" s="142">
        <v>8373552</v>
      </c>
      <c r="BD49" s="143">
        <v>2009930</v>
      </c>
      <c r="BE49" s="142">
        <v>11440.124</v>
      </c>
      <c r="BF49" s="142">
        <v>8373.5519999999997</v>
      </c>
      <c r="BG49" s="142">
        <v>2009.93</v>
      </c>
    </row>
    <row r="50" spans="44:59">
      <c r="AR50" s="141" t="s">
        <v>187</v>
      </c>
      <c r="AS50" s="142">
        <v>11425019</v>
      </c>
      <c r="AT50" s="142">
        <v>10385172</v>
      </c>
      <c r="AU50" s="143">
        <v>780805</v>
      </c>
      <c r="AV50" s="142">
        <v>11425</v>
      </c>
      <c r="AW50" s="142">
        <v>10385</v>
      </c>
      <c r="AX50" s="142">
        <v>781</v>
      </c>
      <c r="BA50" s="144" t="s">
        <v>188</v>
      </c>
      <c r="BB50" s="146">
        <v>11089716</v>
      </c>
      <c r="BC50" s="142">
        <v>8437078</v>
      </c>
      <c r="BD50" s="143">
        <v>2046398</v>
      </c>
      <c r="BE50" s="142">
        <v>11089.716</v>
      </c>
      <c r="BF50" s="142">
        <v>8437.0779999999995</v>
      </c>
      <c r="BG50" s="142">
        <v>2046.3979999999999</v>
      </c>
    </row>
    <row r="51" spans="44:59">
      <c r="AR51" s="141" t="s">
        <v>189</v>
      </c>
      <c r="AS51" s="142">
        <v>14952832</v>
      </c>
      <c r="AT51" s="142">
        <v>12723285</v>
      </c>
      <c r="AU51" s="143">
        <v>1915917</v>
      </c>
      <c r="AV51" s="142">
        <v>14953</v>
      </c>
      <c r="AW51" s="142">
        <v>12723</v>
      </c>
      <c r="AX51" s="142">
        <v>1916</v>
      </c>
      <c r="AY51" s="144" t="s">
        <v>190</v>
      </c>
      <c r="BA51" s="144" t="s">
        <v>191</v>
      </c>
      <c r="BB51" s="146">
        <v>11574838</v>
      </c>
      <c r="BC51" s="142">
        <v>10107235</v>
      </c>
      <c r="BD51" s="143">
        <v>987897</v>
      </c>
      <c r="BE51" s="142">
        <v>11574.838</v>
      </c>
      <c r="BF51" s="142">
        <v>10107.235000000001</v>
      </c>
      <c r="BG51" s="142">
        <v>987.89700000000005</v>
      </c>
    </row>
    <row r="52" spans="44:59">
      <c r="AR52" s="141" t="s">
        <v>192</v>
      </c>
      <c r="AS52" s="142">
        <v>11160283</v>
      </c>
      <c r="AT52" s="142">
        <v>9050438</v>
      </c>
      <c r="AU52" s="143">
        <v>1815724</v>
      </c>
      <c r="AV52" s="142">
        <v>11160</v>
      </c>
      <c r="AW52" s="142">
        <v>9050</v>
      </c>
      <c r="AX52" s="142">
        <v>1816</v>
      </c>
      <c r="BA52" s="144" t="s">
        <v>193</v>
      </c>
      <c r="BB52" s="146">
        <v>8968254</v>
      </c>
      <c r="BC52" s="142">
        <v>7979268</v>
      </c>
      <c r="BD52" s="143">
        <v>710861</v>
      </c>
      <c r="BE52" s="142">
        <v>8968.2540000000008</v>
      </c>
      <c r="BF52" s="142">
        <v>7979.268</v>
      </c>
      <c r="BG52" s="142">
        <v>710.86099999999999</v>
      </c>
    </row>
    <row r="53" spans="44:59">
      <c r="AR53" s="141">
        <v>10703</v>
      </c>
      <c r="AS53" s="142">
        <v>15467542</v>
      </c>
      <c r="AT53" s="142">
        <v>13226150</v>
      </c>
      <c r="AU53" s="143">
        <v>1892840</v>
      </c>
      <c r="AV53" s="142">
        <v>15468</v>
      </c>
      <c r="AW53" s="142">
        <v>13226</v>
      </c>
      <c r="AX53" s="142">
        <v>1893</v>
      </c>
      <c r="BA53" s="144" t="s">
        <v>194</v>
      </c>
      <c r="BB53" s="146">
        <v>10612523</v>
      </c>
      <c r="BC53" s="142">
        <v>9088091</v>
      </c>
      <c r="BD53" s="143">
        <v>1137645</v>
      </c>
      <c r="BE53" s="142">
        <v>10612.522999999999</v>
      </c>
      <c r="BF53" s="142">
        <v>9088.0910000000003</v>
      </c>
      <c r="BG53" s="142">
        <v>1137.645</v>
      </c>
    </row>
    <row r="54" spans="44:59">
      <c r="AR54" s="141" t="s">
        <v>195</v>
      </c>
      <c r="AS54" s="142">
        <v>13628822</v>
      </c>
      <c r="AT54" s="142">
        <v>11874360</v>
      </c>
      <c r="AU54" s="143">
        <v>1374412</v>
      </c>
      <c r="AV54" s="142">
        <v>13629</v>
      </c>
      <c r="AW54" s="142">
        <v>11874</v>
      </c>
      <c r="AX54" s="142">
        <v>1374</v>
      </c>
      <c r="BA54" s="144" t="s">
        <v>196</v>
      </c>
      <c r="BB54" s="146">
        <v>9969199</v>
      </c>
      <c r="BC54" s="142">
        <v>8903779</v>
      </c>
      <c r="BD54" s="143">
        <v>826804</v>
      </c>
      <c r="BE54" s="142">
        <v>9969.1990000000005</v>
      </c>
      <c r="BF54" s="142">
        <v>8903.7790000000005</v>
      </c>
      <c r="BG54" s="142">
        <v>826.80399999999997</v>
      </c>
    </row>
    <row r="55" spans="44:59">
      <c r="AR55" s="141" t="s">
        <v>197</v>
      </c>
      <c r="AS55" s="142">
        <v>15594183</v>
      </c>
      <c r="AT55" s="142">
        <v>13665253</v>
      </c>
      <c r="AU55" s="143">
        <v>1863831</v>
      </c>
      <c r="AV55" s="142">
        <v>15994</v>
      </c>
      <c r="AW55" s="142">
        <v>13665</v>
      </c>
      <c r="AX55" s="142">
        <v>1864</v>
      </c>
      <c r="BA55" s="144" t="s">
        <v>198</v>
      </c>
      <c r="BB55" s="146">
        <v>9683885</v>
      </c>
      <c r="BC55" s="142">
        <v>8561660</v>
      </c>
      <c r="BD55" s="143">
        <v>885738</v>
      </c>
      <c r="BE55" s="142">
        <v>9683.8850000000002</v>
      </c>
      <c r="BF55" s="142">
        <v>8561.66</v>
      </c>
      <c r="BG55" s="142">
        <v>885.73800000000006</v>
      </c>
    </row>
    <row r="56" spans="44:59">
      <c r="AR56" s="141">
        <v>10706</v>
      </c>
      <c r="AS56" s="142">
        <v>14726322</v>
      </c>
      <c r="AT56" s="142">
        <v>12968373</v>
      </c>
      <c r="AU56" s="143">
        <v>1351297</v>
      </c>
      <c r="AV56" s="142">
        <v>14726</v>
      </c>
      <c r="AW56" s="142">
        <v>12968</v>
      </c>
      <c r="AX56" s="142">
        <v>1351</v>
      </c>
      <c r="BA56" s="144" t="s">
        <v>199</v>
      </c>
      <c r="BB56" s="146">
        <v>8165684</v>
      </c>
      <c r="BC56" s="142">
        <v>7345199</v>
      </c>
      <c r="BD56" s="143">
        <v>440191</v>
      </c>
      <c r="BE56" s="142">
        <v>8165.6840000000002</v>
      </c>
      <c r="BF56" s="142">
        <v>7345.1989999999996</v>
      </c>
      <c r="BG56" s="142">
        <v>440.19099999999997</v>
      </c>
    </row>
    <row r="57" spans="44:59">
      <c r="AR57" s="141" t="s">
        <v>200</v>
      </c>
      <c r="AS57" s="142">
        <v>14784420</v>
      </c>
      <c r="AT57" s="142">
        <v>13247989</v>
      </c>
      <c r="AU57" s="143">
        <v>1117395</v>
      </c>
      <c r="AV57" s="142">
        <v>14784</v>
      </c>
      <c r="AW57" s="142">
        <v>13248</v>
      </c>
      <c r="AX57" s="142">
        <v>1117</v>
      </c>
      <c r="BA57" s="144" t="s">
        <v>201</v>
      </c>
      <c r="BB57" s="146">
        <v>11713699</v>
      </c>
      <c r="BC57" s="142">
        <v>10776315</v>
      </c>
      <c r="BD57" s="143">
        <v>606026</v>
      </c>
      <c r="BE57" s="142">
        <v>11713.699000000001</v>
      </c>
      <c r="BF57" s="142">
        <v>10776.315000000001</v>
      </c>
      <c r="BG57" s="142">
        <v>606.02599999999995</v>
      </c>
    </row>
    <row r="58" spans="44:59">
      <c r="AR58" s="141" t="s">
        <v>202</v>
      </c>
      <c r="AS58" s="142">
        <v>15373806</v>
      </c>
      <c r="AT58" s="142">
        <v>13743586</v>
      </c>
      <c r="AU58" s="143">
        <v>1192425</v>
      </c>
      <c r="AV58" s="142">
        <v>15374</v>
      </c>
      <c r="AW58" s="142">
        <v>13744</v>
      </c>
      <c r="AX58" s="142">
        <v>1192</v>
      </c>
      <c r="BA58" s="144" t="s">
        <v>203</v>
      </c>
      <c r="BB58" s="146">
        <v>11715533</v>
      </c>
      <c r="BC58" s="142">
        <v>10698044</v>
      </c>
      <c r="BD58" s="143">
        <v>649559</v>
      </c>
      <c r="BE58" s="142">
        <v>11715.532999999999</v>
      </c>
      <c r="BF58" s="142">
        <v>10698.044</v>
      </c>
      <c r="BG58" s="142">
        <v>649.55899999999997</v>
      </c>
    </row>
    <row r="59" spans="44:59">
      <c r="AR59" s="141" t="s">
        <v>204</v>
      </c>
      <c r="AS59" s="142">
        <v>12793512</v>
      </c>
      <c r="AT59" s="142">
        <v>11398214</v>
      </c>
      <c r="AU59" s="143">
        <v>1093111</v>
      </c>
      <c r="AV59" s="142">
        <v>12794</v>
      </c>
      <c r="AW59" s="142">
        <v>11398</v>
      </c>
      <c r="AX59" s="142">
        <v>1093</v>
      </c>
      <c r="BA59" s="144" t="s">
        <v>205</v>
      </c>
      <c r="BB59" s="146">
        <v>11656347</v>
      </c>
      <c r="BC59" s="142">
        <v>10727910</v>
      </c>
      <c r="BD59" s="143">
        <v>547766</v>
      </c>
      <c r="BE59" s="142">
        <v>11656.347</v>
      </c>
      <c r="BF59" s="142">
        <v>10727.91</v>
      </c>
      <c r="BG59" s="142">
        <v>547.76599999999996</v>
      </c>
    </row>
    <row r="60" spans="44:59">
      <c r="AR60" s="141" t="s">
        <v>206</v>
      </c>
      <c r="AS60" s="142">
        <v>15072152</v>
      </c>
      <c r="AT60" s="142">
        <v>13139781</v>
      </c>
      <c r="AU60" s="143">
        <v>1398831</v>
      </c>
      <c r="AV60" s="142">
        <v>15072</v>
      </c>
      <c r="AW60" s="142">
        <v>13140</v>
      </c>
      <c r="AX60" s="142">
        <v>1399</v>
      </c>
      <c r="BA60" s="144" t="s">
        <v>207</v>
      </c>
      <c r="BB60" s="146">
        <v>10888925</v>
      </c>
      <c r="BC60" s="142">
        <v>10162943</v>
      </c>
      <c r="BD60" s="143">
        <v>347454</v>
      </c>
      <c r="BE60" s="142">
        <v>10888.924999999999</v>
      </c>
      <c r="BF60" s="142">
        <v>10162.942999999999</v>
      </c>
      <c r="BG60" s="142">
        <v>347.45400000000001</v>
      </c>
    </row>
    <row r="61" spans="44:59">
      <c r="AR61" s="141" t="s">
        <v>208</v>
      </c>
      <c r="AS61" s="142">
        <v>14930492</v>
      </c>
      <c r="AT61" s="142">
        <v>12916600</v>
      </c>
      <c r="AU61" s="143">
        <v>1700212</v>
      </c>
      <c r="AV61" s="142">
        <v>14930</v>
      </c>
      <c r="AW61" s="142">
        <v>12917</v>
      </c>
      <c r="AX61" s="142">
        <v>1700</v>
      </c>
      <c r="BA61" s="144" t="s">
        <v>92</v>
      </c>
      <c r="BB61" s="146">
        <v>17205163</v>
      </c>
      <c r="BC61" s="142">
        <v>16306900</v>
      </c>
      <c r="BD61" s="143">
        <v>500675</v>
      </c>
      <c r="BE61" s="142">
        <v>17205.163</v>
      </c>
      <c r="BF61" s="142">
        <v>16306.9</v>
      </c>
      <c r="BG61" s="142">
        <v>500.67500000000001</v>
      </c>
    </row>
    <row r="62" spans="44:59">
      <c r="AR62" s="141" t="s">
        <v>209</v>
      </c>
      <c r="AS62" s="142">
        <v>13576418</v>
      </c>
      <c r="AT62" s="142">
        <v>11793771</v>
      </c>
      <c r="AU62" s="143">
        <v>1568111</v>
      </c>
      <c r="AV62" s="142">
        <v>13576</v>
      </c>
      <c r="AW62" s="142">
        <v>11794</v>
      </c>
      <c r="AX62" s="142">
        <v>1568</v>
      </c>
      <c r="BA62" s="144" t="s">
        <v>94</v>
      </c>
      <c r="BB62" s="146">
        <v>13659581</v>
      </c>
      <c r="BC62" s="142">
        <v>12781739</v>
      </c>
      <c r="BD62" s="143">
        <v>441207</v>
      </c>
      <c r="BE62" s="142">
        <v>13659.581</v>
      </c>
      <c r="BF62" s="142">
        <v>12781.739</v>
      </c>
      <c r="BG62" s="142">
        <v>441.20699999999999</v>
      </c>
    </row>
    <row r="63" spans="44:59">
      <c r="AR63" s="141" t="s">
        <v>210</v>
      </c>
      <c r="AS63" s="142">
        <v>16956581</v>
      </c>
      <c r="AT63" s="142">
        <v>14848223</v>
      </c>
      <c r="AU63" s="143">
        <v>1886282</v>
      </c>
      <c r="AV63" s="142">
        <v>16957</v>
      </c>
      <c r="AW63" s="142">
        <v>14848</v>
      </c>
      <c r="AX63" s="142">
        <v>1886</v>
      </c>
      <c r="AY63" s="144" t="s">
        <v>211</v>
      </c>
      <c r="BA63" s="144" t="s">
        <v>96</v>
      </c>
      <c r="BB63" s="146">
        <v>14599945</v>
      </c>
      <c r="BC63" s="142">
        <v>13114019</v>
      </c>
      <c r="BD63" s="143">
        <v>771179</v>
      </c>
      <c r="BE63" s="142">
        <v>14599.945</v>
      </c>
      <c r="BF63" s="142">
        <v>13114.019</v>
      </c>
      <c r="BG63" s="142">
        <v>771.17899999999997</v>
      </c>
    </row>
    <row r="64" spans="44:59">
      <c r="AR64" s="141" t="s">
        <v>212</v>
      </c>
      <c r="AS64" s="142">
        <v>10791310</v>
      </c>
      <c r="AT64" s="142">
        <v>9882005</v>
      </c>
      <c r="AU64" s="143">
        <v>786566</v>
      </c>
      <c r="AV64" s="142">
        <v>10791</v>
      </c>
      <c r="AW64" s="142">
        <v>9882</v>
      </c>
      <c r="AX64" s="142">
        <v>787</v>
      </c>
      <c r="BA64" s="144" t="s">
        <v>98</v>
      </c>
      <c r="BB64" s="146">
        <v>13973265</v>
      </c>
      <c r="BC64" s="142">
        <v>12679576</v>
      </c>
      <c r="BD64" s="143">
        <v>605394</v>
      </c>
      <c r="BE64" s="142">
        <v>13973.264999999999</v>
      </c>
      <c r="BF64" s="142">
        <v>12679.575999999999</v>
      </c>
      <c r="BG64" s="142">
        <v>605.39400000000001</v>
      </c>
    </row>
    <row r="65" spans="44:59">
      <c r="AR65" s="141" t="s">
        <v>213</v>
      </c>
      <c r="AS65" s="142">
        <v>14807200</v>
      </c>
      <c r="AT65" s="142">
        <v>12647589</v>
      </c>
      <c r="AU65" s="143">
        <v>1980846</v>
      </c>
      <c r="AV65" s="142">
        <v>14807</v>
      </c>
      <c r="AW65" s="142">
        <v>12648</v>
      </c>
      <c r="AX65" s="142">
        <v>1981</v>
      </c>
      <c r="BA65" s="144" t="s">
        <v>100</v>
      </c>
      <c r="BB65" s="146">
        <v>12020442</v>
      </c>
      <c r="BC65" s="142">
        <v>10624448</v>
      </c>
      <c r="BD65" s="143">
        <v>748472</v>
      </c>
      <c r="BE65" s="142">
        <v>12020.441999999999</v>
      </c>
      <c r="BF65" s="142">
        <v>10624.448</v>
      </c>
      <c r="BG65" s="142">
        <v>748.47199999999998</v>
      </c>
    </row>
    <row r="66" spans="44:59">
      <c r="AR66" s="141" t="s">
        <v>214</v>
      </c>
      <c r="AS66" s="142">
        <v>13787706</v>
      </c>
      <c r="AT66" s="142">
        <v>12299442</v>
      </c>
      <c r="AU66" s="143">
        <v>1333389</v>
      </c>
      <c r="AV66" s="142">
        <v>13788</v>
      </c>
      <c r="AW66" s="142">
        <v>12299</v>
      </c>
      <c r="AX66" s="142">
        <v>1333</v>
      </c>
      <c r="BA66" s="144" t="s">
        <v>102</v>
      </c>
      <c r="BB66" s="146">
        <v>11432368</v>
      </c>
      <c r="BC66" s="142">
        <v>10364627</v>
      </c>
      <c r="BD66" s="143">
        <v>620047</v>
      </c>
      <c r="BE66" s="142">
        <v>11432.368</v>
      </c>
      <c r="BF66" s="142">
        <v>10364.627</v>
      </c>
      <c r="BG66" s="142">
        <v>620.04700000000003</v>
      </c>
    </row>
    <row r="67" spans="44:59">
      <c r="AR67" s="141" t="s">
        <v>215</v>
      </c>
      <c r="AS67" s="142">
        <v>16264561</v>
      </c>
      <c r="AT67" s="142">
        <v>13457331</v>
      </c>
      <c r="AU67" s="143">
        <v>2551316</v>
      </c>
      <c r="AV67" s="142">
        <v>16265</v>
      </c>
      <c r="AW67" s="142">
        <v>13457</v>
      </c>
      <c r="AX67" s="142">
        <v>2551</v>
      </c>
      <c r="BA67" s="144" t="s">
        <v>104</v>
      </c>
      <c r="BB67" s="146">
        <v>12755431</v>
      </c>
      <c r="BC67" s="142">
        <v>11467656</v>
      </c>
      <c r="BD67" s="143">
        <v>700966</v>
      </c>
      <c r="BE67" s="142">
        <v>12755.431</v>
      </c>
      <c r="BF67" s="142">
        <v>11467.656000000001</v>
      </c>
      <c r="BG67" s="142">
        <v>700.96600000000001</v>
      </c>
    </row>
    <row r="68" spans="44:59">
      <c r="AR68" s="141" t="s">
        <v>216</v>
      </c>
      <c r="AS68" s="142">
        <v>13983519</v>
      </c>
      <c r="AT68" s="142">
        <v>11729035</v>
      </c>
      <c r="AU68" s="143">
        <v>1996487</v>
      </c>
      <c r="AV68" s="142">
        <v>13984</v>
      </c>
      <c r="AW68" s="142">
        <v>11729</v>
      </c>
      <c r="AX68" s="142">
        <v>1996</v>
      </c>
      <c r="BA68" s="141" t="s">
        <v>106</v>
      </c>
      <c r="BB68" s="142">
        <v>12013190</v>
      </c>
      <c r="BC68" s="142">
        <v>11016323</v>
      </c>
      <c r="BD68" s="143">
        <v>529477</v>
      </c>
      <c r="BE68" s="142">
        <f t="shared" ref="BE68:BG75" si="3">BB68/1000</f>
        <v>12013.19</v>
      </c>
      <c r="BF68" s="142">
        <f t="shared" si="3"/>
        <v>11016.323</v>
      </c>
      <c r="BG68" s="142">
        <f t="shared" si="3"/>
        <v>529.47699999999998</v>
      </c>
    </row>
    <row r="69" spans="44:59">
      <c r="AR69" s="141" t="s">
        <v>217</v>
      </c>
      <c r="AS69" s="142">
        <v>15595455</v>
      </c>
      <c r="AT69" s="142">
        <v>13765873</v>
      </c>
      <c r="AU69" s="143">
        <v>1521931</v>
      </c>
      <c r="AV69" s="142">
        <v>15595</v>
      </c>
      <c r="AW69" s="142">
        <v>13766</v>
      </c>
      <c r="AX69" s="142">
        <v>1522</v>
      </c>
      <c r="BA69" s="141" t="s">
        <v>108</v>
      </c>
      <c r="BB69" s="142">
        <v>14535390</v>
      </c>
      <c r="BC69" s="142">
        <v>13367321</v>
      </c>
      <c r="BD69" s="143">
        <v>672338</v>
      </c>
      <c r="BE69" s="142">
        <f t="shared" si="3"/>
        <v>14535.39</v>
      </c>
      <c r="BF69" s="142">
        <f t="shared" si="3"/>
        <v>13367.321</v>
      </c>
      <c r="BG69" s="142">
        <f t="shared" si="3"/>
        <v>672.33799999999997</v>
      </c>
    </row>
    <row r="70" spans="44:59">
      <c r="AR70" s="141" t="s">
        <v>218</v>
      </c>
      <c r="AS70" s="142">
        <v>15533979</v>
      </c>
      <c r="AT70" s="142">
        <v>12453079</v>
      </c>
      <c r="AU70" s="143">
        <v>2726357</v>
      </c>
      <c r="AV70" s="142">
        <v>15534</v>
      </c>
      <c r="AW70" s="142">
        <v>12453</v>
      </c>
      <c r="AX70" s="142">
        <v>2726</v>
      </c>
      <c r="BA70" s="141" t="s">
        <v>110</v>
      </c>
      <c r="BB70" s="151">
        <v>13986038</v>
      </c>
      <c r="BC70" s="151">
        <v>12836457</v>
      </c>
      <c r="BD70" s="152">
        <v>640597</v>
      </c>
      <c r="BE70" s="142">
        <f t="shared" si="3"/>
        <v>13986.038</v>
      </c>
      <c r="BF70" s="142">
        <f t="shared" si="3"/>
        <v>12836.457</v>
      </c>
      <c r="BG70" s="142">
        <f t="shared" si="3"/>
        <v>640.59699999999998</v>
      </c>
    </row>
    <row r="71" spans="44:59">
      <c r="AR71" s="141" t="s">
        <v>219</v>
      </c>
      <c r="AS71" s="142">
        <v>14034564</v>
      </c>
      <c r="AT71" s="142">
        <v>12271438</v>
      </c>
      <c r="AU71" s="143">
        <v>1470414</v>
      </c>
      <c r="AV71" s="142">
        <f>+AS71/1000</f>
        <v>14034.564</v>
      </c>
      <c r="AW71" s="142">
        <f>+AT71/1000</f>
        <v>12271.438</v>
      </c>
      <c r="AX71" s="142">
        <f>+AU71/1000</f>
        <v>1470.414</v>
      </c>
      <c r="BA71" s="141" t="s">
        <v>112</v>
      </c>
      <c r="BB71" s="142">
        <v>12828289</v>
      </c>
      <c r="BC71" s="142">
        <v>12047414</v>
      </c>
      <c r="BD71" s="143">
        <v>441537</v>
      </c>
      <c r="BE71" s="142">
        <f t="shared" si="3"/>
        <v>12828.289000000001</v>
      </c>
      <c r="BF71" s="142">
        <f t="shared" si="3"/>
        <v>12047.414000000001</v>
      </c>
      <c r="BG71" s="142">
        <f t="shared" si="3"/>
        <v>441.53699999999998</v>
      </c>
    </row>
    <row r="72" spans="44:59">
      <c r="AR72" s="141" t="s">
        <v>220</v>
      </c>
      <c r="AS72" s="142">
        <v>14909134</v>
      </c>
      <c r="AT72" s="142">
        <v>12772182</v>
      </c>
      <c r="AU72" s="143">
        <v>1740626</v>
      </c>
      <c r="AV72" s="142">
        <f t="shared" ref="AV72:AX75" si="4">+AS72/1000</f>
        <v>14909.134</v>
      </c>
      <c r="AW72" s="142">
        <f t="shared" si="4"/>
        <v>12772.182000000001</v>
      </c>
      <c r="AX72" s="142">
        <f t="shared" si="4"/>
        <v>1740.626</v>
      </c>
      <c r="BA72" s="144" t="s">
        <v>114</v>
      </c>
      <c r="BB72" s="142">
        <v>13239672</v>
      </c>
      <c r="BC72" s="142">
        <v>12483620</v>
      </c>
      <c r="BD72" s="143">
        <v>288851</v>
      </c>
      <c r="BE72" s="142">
        <f t="shared" si="3"/>
        <v>13239.672</v>
      </c>
      <c r="BF72" s="142">
        <f t="shared" si="3"/>
        <v>12483.62</v>
      </c>
      <c r="BG72" s="142">
        <f t="shared" si="3"/>
        <v>288.851</v>
      </c>
    </row>
    <row r="73" spans="44:59">
      <c r="AR73" s="141" t="s">
        <v>221</v>
      </c>
      <c r="AS73" s="142">
        <v>13853241</v>
      </c>
      <c r="AT73" s="142">
        <v>12114293</v>
      </c>
      <c r="AU73" s="143">
        <v>1270742</v>
      </c>
      <c r="AV73" s="142">
        <f t="shared" si="4"/>
        <v>13853.241</v>
      </c>
      <c r="AW73" s="142">
        <f t="shared" si="4"/>
        <v>12114.293</v>
      </c>
      <c r="AX73" s="142">
        <f t="shared" si="4"/>
        <v>1270.742</v>
      </c>
      <c r="BA73" s="144" t="s">
        <v>116</v>
      </c>
      <c r="BB73" s="142">
        <v>15149333</v>
      </c>
      <c r="BC73" s="142">
        <v>14134246</v>
      </c>
      <c r="BD73" s="143">
        <v>523034</v>
      </c>
      <c r="BE73" s="142">
        <f t="shared" si="3"/>
        <v>15149.333000000001</v>
      </c>
      <c r="BF73" s="142">
        <f t="shared" si="3"/>
        <v>14134.245999999999</v>
      </c>
      <c r="BG73" s="142">
        <f t="shared" si="3"/>
        <v>523.03399999999999</v>
      </c>
    </row>
    <row r="74" spans="44:59">
      <c r="AR74" s="141" t="s">
        <v>222</v>
      </c>
      <c r="AS74" s="142">
        <v>13432692</v>
      </c>
      <c r="AT74" s="142">
        <v>12434543</v>
      </c>
      <c r="AU74" s="143">
        <v>597875</v>
      </c>
      <c r="AV74" s="142">
        <f t="shared" si="4"/>
        <v>13432.691999999999</v>
      </c>
      <c r="AW74" s="142">
        <f t="shared" si="4"/>
        <v>12434.543</v>
      </c>
      <c r="AX74" s="142">
        <f t="shared" si="4"/>
        <v>597.875</v>
      </c>
      <c r="BA74" s="144" t="s">
        <v>118</v>
      </c>
      <c r="BB74" s="142">
        <v>9956771</v>
      </c>
      <c r="BC74" s="142">
        <v>9383149</v>
      </c>
      <c r="BD74" s="143">
        <v>316338</v>
      </c>
      <c r="BE74" s="142">
        <f t="shared" si="3"/>
        <v>9956.7710000000006</v>
      </c>
      <c r="BF74" s="142">
        <f t="shared" si="3"/>
        <v>9383.1489999999994</v>
      </c>
      <c r="BG74" s="142">
        <f t="shared" si="3"/>
        <v>316.33800000000002</v>
      </c>
    </row>
    <row r="75" spans="44:59">
      <c r="AR75" s="141" t="s">
        <v>223</v>
      </c>
      <c r="AS75" s="142">
        <v>12748822</v>
      </c>
      <c r="AT75" s="142">
        <v>11259590</v>
      </c>
      <c r="AU75" s="143">
        <v>1040444</v>
      </c>
      <c r="AV75" s="142">
        <f t="shared" si="4"/>
        <v>12748.822</v>
      </c>
      <c r="AW75" s="142">
        <f t="shared" si="4"/>
        <v>11259.59</v>
      </c>
      <c r="AX75" s="142">
        <f t="shared" si="4"/>
        <v>1040.444</v>
      </c>
      <c r="AY75" s="144" t="s">
        <v>223</v>
      </c>
      <c r="BA75" s="144" t="s">
        <v>120</v>
      </c>
      <c r="BB75" s="142">
        <v>14340478</v>
      </c>
      <c r="BC75" s="142">
        <v>13514628</v>
      </c>
      <c r="BD75" s="143">
        <v>475403</v>
      </c>
      <c r="BE75" s="142">
        <f t="shared" si="3"/>
        <v>14340.477999999999</v>
      </c>
      <c r="BF75" s="142">
        <f t="shared" si="3"/>
        <v>13514.628000000001</v>
      </c>
      <c r="BG75" s="142">
        <f t="shared" si="3"/>
        <v>475.40300000000002</v>
      </c>
    </row>
    <row r="76" spans="44:59">
      <c r="BA76" s="144" t="s">
        <v>122</v>
      </c>
      <c r="BB76" s="142">
        <v>13738212</v>
      </c>
      <c r="BC76" s="142">
        <v>12873806</v>
      </c>
      <c r="BD76" s="143">
        <v>448767</v>
      </c>
      <c r="BE76" s="142">
        <v>13738.212</v>
      </c>
      <c r="BF76" s="142">
        <v>12873.806</v>
      </c>
      <c r="BG76" s="142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1" max="1048575" man="1"/>
    <brk id="6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3"/>
  <sheetViews>
    <sheetView showGridLines="0" view="pageBreakPreview" zoomScaleNormal="100" zoomScaleSheetLayoutView="100" workbookViewId="0">
      <selection activeCell="O9" sqref="O9"/>
    </sheetView>
  </sheetViews>
  <sheetFormatPr defaultColWidth="8.6640625" defaultRowHeight="16.5"/>
  <cols>
    <col min="1" max="38" width="8.6640625" style="167"/>
    <col min="39" max="39" width="11.33203125" style="167" customWidth="1"/>
    <col min="40" max="40" width="8.6640625" style="167"/>
    <col min="41" max="41" width="5.44140625" style="167" customWidth="1"/>
    <col min="42" max="42" width="11.6640625" style="167" customWidth="1"/>
    <col min="43" max="16384" width="8.6640625" style="167"/>
  </cols>
  <sheetData>
    <row r="1" spans="1:46" ht="39.75" customHeight="1">
      <c r="A1" s="189" t="s">
        <v>224</v>
      </c>
      <c r="B1" s="189"/>
      <c r="C1" s="189"/>
      <c r="D1" s="189"/>
      <c r="E1" s="189"/>
      <c r="F1" s="189"/>
      <c r="G1" s="189"/>
      <c r="H1" s="189"/>
      <c r="I1" s="189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46" ht="27.7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9" t="s">
        <v>226</v>
      </c>
      <c r="AN2" s="169"/>
      <c r="AO2" s="169"/>
      <c r="AP2" s="169" t="s">
        <v>227</v>
      </c>
      <c r="AQ2" s="169"/>
      <c r="AR2" s="169"/>
      <c r="AS2" s="169" t="s">
        <v>228</v>
      </c>
      <c r="AT2" s="169"/>
    </row>
    <row r="3" spans="1:46" ht="19.5" customHeight="1">
      <c r="AM3" s="169" t="s">
        <v>229</v>
      </c>
      <c r="AN3" s="170" t="e">
        <f>#REF!</f>
        <v>#REF!</v>
      </c>
      <c r="AO3" s="169"/>
      <c r="AP3" s="169" t="s">
        <v>3</v>
      </c>
      <c r="AQ3" s="170">
        <v>52.980471450617159</v>
      </c>
      <c r="AR3" s="169"/>
      <c r="AS3" s="169" t="s">
        <v>230</v>
      </c>
      <c r="AT3" s="170">
        <v>68.540623806436287</v>
      </c>
    </row>
    <row r="4" spans="1:46" ht="36" customHeight="1">
      <c r="AM4" s="169" t="s">
        <v>231</v>
      </c>
      <c r="AN4" s="170" t="e">
        <f>#REF!</f>
        <v>#REF!</v>
      </c>
      <c r="AO4" s="169"/>
      <c r="AP4" s="169" t="s">
        <v>232</v>
      </c>
      <c r="AQ4" s="170">
        <v>47.019528549382841</v>
      </c>
      <c r="AR4" s="169"/>
      <c r="AS4" s="171" t="s">
        <v>233</v>
      </c>
      <c r="AT4" s="170">
        <v>31.45937619356372</v>
      </c>
    </row>
    <row r="5" spans="1:46">
      <c r="AM5" s="169" t="s">
        <v>234</v>
      </c>
      <c r="AN5" s="170" t="e">
        <f>#REF!</f>
        <v>#REF!</v>
      </c>
      <c r="AO5" s="169"/>
      <c r="AP5" s="169"/>
      <c r="AQ5" s="169"/>
      <c r="AR5" s="169"/>
      <c r="AS5" s="169"/>
      <c r="AT5" s="169"/>
    </row>
    <row r="6" spans="1:46">
      <c r="AM6" s="169" t="s">
        <v>235</v>
      </c>
      <c r="AN6" s="170" t="e">
        <f>#REF!</f>
        <v>#REF!</v>
      </c>
      <c r="AO6" s="169"/>
      <c r="AP6" s="169"/>
      <c r="AQ6" s="169"/>
      <c r="AR6" s="169"/>
      <c r="AS6" s="169"/>
      <c r="AT6" s="169"/>
    </row>
    <row r="7" spans="1:46">
      <c r="AM7" s="169" t="s">
        <v>236</v>
      </c>
      <c r="AN7" s="170" t="e">
        <f>#REF!</f>
        <v>#REF!</v>
      </c>
      <c r="AO7" s="169"/>
      <c r="AP7" s="169"/>
      <c r="AQ7" s="169"/>
      <c r="AR7" s="169"/>
      <c r="AS7" s="169"/>
      <c r="AT7" s="169"/>
    </row>
    <row r="11" spans="1:46">
      <c r="AM11" s="172" t="s">
        <v>237</v>
      </c>
    </row>
    <row r="12" spans="1:46">
      <c r="AM12" s="172" t="s">
        <v>238</v>
      </c>
    </row>
    <row r="13" spans="1:46">
      <c r="AN13" s="173"/>
    </row>
    <row r="22" spans="1:38" ht="19.5" customHeight="1"/>
    <row r="23" spans="1:38" ht="19.5" customHeight="1">
      <c r="A23" s="190" t="s">
        <v>228</v>
      </c>
      <c r="B23" s="190"/>
      <c r="C23" s="190"/>
      <c r="D23" s="190"/>
      <c r="E23" s="190"/>
      <c r="F23" s="190"/>
      <c r="G23" s="190"/>
      <c r="H23" s="190"/>
      <c r="I23" s="190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</vt:lpstr>
      <vt:lpstr>附圖2</vt:lpstr>
      <vt:lpstr>附表1!Print_Area</vt:lpstr>
      <vt:lpstr>附表2!Print_Area</vt:lpstr>
      <vt:lpstr>附圖1!Print_Area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李佳盈</cp:lastModifiedBy>
  <dcterms:created xsi:type="dcterms:W3CDTF">2020-02-21T06:05:48Z</dcterms:created>
  <dcterms:modified xsi:type="dcterms:W3CDTF">2020-02-27T01:59:06Z</dcterms:modified>
</cp:coreProperties>
</file>