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935" activeTab="0"/>
  </bookViews>
  <sheets>
    <sheet name="FOA" sheetId="1" r:id="rId1"/>
  </sheets>
  <externalReferences>
    <externalReference r:id="rId4"/>
    <externalReference r:id="rId5"/>
  </externalReferences>
  <definedNames>
    <definedName name="_xlnm.Print_Area" localSheetId="0">'FOA'!$B$1:$E$26</definedName>
    <definedName name="業務彙總obu_m">'[1]VSC業務彙總obu_m'!$A$2:$AH$10</definedName>
    <definedName name="業務彙總obu_m_g1">'[2]VSG業務彙總g1'!$C$2:$M$24</definedName>
  </definedNames>
  <calcPr fullCalcOnLoad="1"/>
</workbook>
</file>

<file path=xl/sharedStrings.xml><?xml version="1.0" encoding="utf-8"?>
<sst xmlns="http://schemas.openxmlformats.org/spreadsheetml/2006/main" count="62" uniqueCount="52">
  <si>
    <t>OBU名稱代號：</t>
  </si>
  <si>
    <t>單位金額：人民幣千元</t>
  </si>
  <si>
    <t>檢核註記</t>
  </si>
  <si>
    <t>匯款用途</t>
  </si>
  <si>
    <t>項目代號</t>
  </si>
  <si>
    <t>筆數</t>
  </si>
  <si>
    <t>金額</t>
  </si>
  <si>
    <t>貨款</t>
  </si>
  <si>
    <t>01</t>
  </si>
  <si>
    <t>勞務支出</t>
  </si>
  <si>
    <t>投資款</t>
  </si>
  <si>
    <t>借出款</t>
  </si>
  <si>
    <t>04</t>
  </si>
  <si>
    <t>匯還投資款</t>
  </si>
  <si>
    <t>05</t>
  </si>
  <si>
    <t>償還借款</t>
  </si>
  <si>
    <t>06</t>
  </si>
  <si>
    <t>接濟捐贈之匯款</t>
  </si>
  <si>
    <t>07</t>
  </si>
  <si>
    <t>其他</t>
  </si>
  <si>
    <t>08</t>
  </si>
  <si>
    <t>合計</t>
  </si>
  <si>
    <t>09</t>
  </si>
  <si>
    <t>二、來自大陸地區之匯入款項</t>
  </si>
  <si>
    <t>11</t>
  </si>
  <si>
    <t>勞務收入</t>
  </si>
  <si>
    <t>12</t>
  </si>
  <si>
    <t>13</t>
  </si>
  <si>
    <t>借入款</t>
  </si>
  <si>
    <t>14</t>
  </si>
  <si>
    <t>收回投資款</t>
  </si>
  <si>
    <t>15</t>
  </si>
  <si>
    <t>收回投資收益</t>
  </si>
  <si>
    <t>16</t>
  </si>
  <si>
    <t>收回貸款</t>
  </si>
  <si>
    <t>17</t>
  </si>
  <si>
    <t>18</t>
  </si>
  <si>
    <t>19</t>
  </si>
  <si>
    <t>年月</t>
  </si>
  <si>
    <t>編號</t>
  </si>
  <si>
    <t>版次</t>
  </si>
  <si>
    <t>FMB3</t>
  </si>
  <si>
    <t>OBU名稱代號</t>
  </si>
  <si>
    <t>整數</t>
  </si>
  <si>
    <t>位數</t>
  </si>
  <si>
    <t>訊息</t>
  </si>
  <si>
    <t>驗證</t>
  </si>
  <si>
    <t>02</t>
  </si>
  <si>
    <t>一、匯往大陸地區之匯出款項</t>
  </si>
  <si>
    <r>
      <t xml:space="preserve">           </t>
    </r>
    <r>
      <rPr>
        <b/>
        <sz val="18"/>
        <rFont val="標楷體"/>
        <family val="4"/>
      </rPr>
      <t>銀行(FMB3)國際金融業務分行辦理大陸地區人民幣匯出、入款統計表</t>
    </r>
  </si>
  <si>
    <t>03</t>
  </si>
  <si>
    <t xml:space="preserve">                  民國    年     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</si>
</sst>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0_ ;[Red]\-0\ "/>
    <numFmt numFmtId="179" formatCode="#,##0_ ;[Red]\-#,##0\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u val="single"/>
      <sz val="18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33" applyFont="1" applyProtection="1">
      <alignment/>
      <protection/>
    </xf>
    <xf numFmtId="176" fontId="0" fillId="0" borderId="0" xfId="33" applyNumberFormat="1" applyFo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76" fontId="16" fillId="0" borderId="0" xfId="0" applyNumberFormat="1" applyFont="1" applyAlignment="1">
      <alignment vertical="center"/>
    </xf>
    <xf numFmtId="177" fontId="11" fillId="32" borderId="1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10" fillId="0" borderId="0" xfId="33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33" applyNumberFormat="1" applyFont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77" fontId="11" fillId="32" borderId="1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49" fontId="11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34" applyFont="1" applyFill="1" applyBorder="1" applyAlignment="1">
      <alignment horizontal="center" vertical="center"/>
      <protection/>
    </xf>
    <xf numFmtId="0" fontId="18" fillId="0" borderId="19" xfId="0" applyFont="1" applyBorder="1" applyAlignment="1">
      <alignment vertical="center"/>
    </xf>
    <xf numFmtId="0" fontId="4" fillId="0" borderId="20" xfId="34" applyFont="1" applyFill="1" applyBorder="1" applyAlignment="1">
      <alignment horizontal="center" vertical="center"/>
      <protection/>
    </xf>
    <xf numFmtId="177" fontId="11" fillId="32" borderId="21" xfId="0" applyNumberFormat="1" applyFont="1" applyFill="1" applyBorder="1" applyAlignment="1" applyProtection="1">
      <alignment horizontal="right" vertical="center" shrinkToFit="1"/>
      <protection locked="0"/>
    </xf>
    <xf numFmtId="177" fontId="11" fillId="32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>
      <alignment vertical="center"/>
    </xf>
    <xf numFmtId="0" fontId="4" fillId="0" borderId="10" xfId="34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一般_wp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y09632\Local%20Settings\Temporary%20Internet%20Files\Content.IE5\ILHWQTF6\&#20841;&#23736;&#36039;&#26009;&#31807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y09632\Local%20Settings\Temporary%20Internet%20Files\Content.IE5\ILHWQTF6\&#20841;&#23736;&#36039;&#26009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簽報用表"/>
      <sheetName val="D1"/>
      <sheetName val="D2"/>
      <sheetName val="D3"/>
      <sheetName val="D4"/>
      <sheetName val="D4-1"/>
      <sheetName val="D5L"/>
      <sheetName val="D5O"/>
      <sheetName val="D5F"/>
      <sheetName val="D6"/>
      <sheetName val="D6-1"/>
      <sheetName val="D7"/>
      <sheetName val="G簽報用表"/>
      <sheetName val="G1(R2-9)"/>
      <sheetName val="G2(R2-10)"/>
      <sheetName val="G3(R2-11)"/>
      <sheetName val="G4(R1-2)(R2-2)"/>
      <sheetName val="R1-1"/>
      <sheetName val="R1-3"/>
      <sheetName val="R1-4(R2-4)"/>
      <sheetName val="R1-4參考表"/>
      <sheetName val="VSB全體obu_m匯出入本月"/>
      <sheetName val="R2-1"/>
      <sheetName val="R2-3"/>
      <sheetName val="R2-5"/>
      <sheetName val="R2-8a"/>
      <sheetName val="R2-14"/>
      <sheetName val="R2-15"/>
      <sheetName val="R2-16"/>
      <sheetName val="有擔無擔統計月報"/>
      <sheetName val="R2-17"/>
      <sheetName val="VWC大陸地區客戶存款變動分析表"/>
      <sheetName val="簽報合併資料"/>
      <sheetName val="AI801匯出入統計月報表"/>
      <sheetName val="VWA前後期差異比較OBU_M"/>
      <sheetName val="VWB兩岸匯款差異比較"/>
      <sheetName val="VWD前後期差異比較g1"/>
      <sheetName val="VWE檢核完成"/>
      <sheetName val="VWE檢核試算"/>
      <sheetName val="VSA全體obu_m匯出入上月"/>
      <sheetName val="VSC業務彙總obu_m"/>
      <sheetName val="VSD匯出入大陸地區M"/>
      <sheetName val="VSE匯出入G2"/>
      <sheetName val="VSF業務彙總g2"/>
      <sheetName val="VSG業務彙總g1"/>
      <sheetName val="VSH本月g1"/>
      <sheetName val="VSI上月g1"/>
      <sheetName val="VSJ全部obu名稱"/>
      <sheetName val="M3andM6"/>
      <sheetName val="M4"/>
      <sheetName val="M5"/>
      <sheetName val="M11CN"/>
      <sheetName val="M11YA"/>
      <sheetName val="資料匯入檢核訊息表"/>
      <sheetName val="obu_mtmp"/>
      <sheetName val="obu_m_g1tmp"/>
      <sheetName val="obu_m_g2tmp"/>
    </sheetNames>
    <sheetDataSet>
      <sheetData sheetId="40">
        <row r="2">
          <cell r="A2" t="str">
            <v>資金往來</v>
          </cell>
          <cell r="B2" t="str">
            <v>年月</v>
          </cell>
          <cell r="C2" t="str">
            <v>匯出款項筆數之總計</v>
          </cell>
          <cell r="D2" t="str">
            <v>匯出款項金額之總計</v>
          </cell>
          <cell r="E2" t="str">
            <v>匯入款項筆數之總計</v>
          </cell>
          <cell r="F2" t="str">
            <v>匯入款項金額之總計</v>
          </cell>
          <cell r="G2" t="str">
            <v>信用狀通知筆數之總計</v>
          </cell>
          <cell r="H2" t="str">
            <v>信用狀通知金額之總計</v>
          </cell>
          <cell r="I2" t="str">
            <v>出口押匯筆數之總計</v>
          </cell>
          <cell r="J2" t="str">
            <v>出口押匯金額之總計</v>
          </cell>
          <cell r="K2" t="str">
            <v>出口託收匯入款筆數之總計</v>
          </cell>
          <cell r="L2" t="str">
            <v>出口託收匯入款金額之總計</v>
          </cell>
          <cell r="M2" t="str">
            <v>應收帳款收買筆數之總計</v>
          </cell>
          <cell r="N2" t="str">
            <v>應收帳款收買金額之總計</v>
          </cell>
          <cell r="O2" t="str">
            <v>保兌業務筆數之總計</v>
          </cell>
          <cell r="P2" t="str">
            <v>保兌業務金額之總計</v>
          </cell>
          <cell r="Q2" t="str">
            <v>簽發信用狀筆數之總計</v>
          </cell>
          <cell r="R2" t="str">
            <v>簽發信用狀金額之總計</v>
          </cell>
          <cell r="S2" t="str">
            <v>匯票承兌筆數之總計</v>
          </cell>
          <cell r="T2" t="str">
            <v>匯票承兌金額之總計</v>
          </cell>
          <cell r="U2" t="str">
            <v>進口結匯筆數之總計</v>
          </cell>
          <cell r="V2" t="str">
            <v>進口結匯金額之總計</v>
          </cell>
          <cell r="W2" t="str">
            <v>進口託收匯出款筆數之總計</v>
          </cell>
          <cell r="X2" t="str">
            <v>進口託收匯出款金額之總計</v>
          </cell>
          <cell r="Y2" t="str">
            <v>代理收付款項筆數之總計</v>
          </cell>
          <cell r="Z2" t="str">
            <v>代理收付款項金額之總計</v>
          </cell>
          <cell r="AA2" t="str">
            <v>直接授信筆數之總計</v>
          </cell>
          <cell r="AB2" t="str">
            <v>直接授信金額之總計</v>
          </cell>
          <cell r="AC2" t="str">
            <v>間接授信筆數之總計</v>
          </cell>
          <cell r="AD2" t="str">
            <v>間接授信金額之總計</v>
          </cell>
          <cell r="AE2" t="str">
            <v>經主管機關核准辦理之其他業務筆數之總計</v>
          </cell>
          <cell r="AF2" t="str">
            <v>經主管機關核准辦理之其他業務金額之總計</v>
          </cell>
          <cell r="AG2" t="str">
            <v>同業往來借方餘額之總計</v>
          </cell>
          <cell r="AH2" t="str">
            <v>同業往來貸方餘額之總計</v>
          </cell>
        </row>
        <row r="3">
          <cell r="A3" t="str">
            <v>obu_m_lf</v>
          </cell>
          <cell r="B3">
            <v>201004</v>
          </cell>
          <cell r="C3">
            <v>32659</v>
          </cell>
          <cell r="D3">
            <v>13558183</v>
          </cell>
          <cell r="E3">
            <v>7936</v>
          </cell>
          <cell r="F3">
            <v>4515034</v>
          </cell>
          <cell r="G3">
            <v>295</v>
          </cell>
          <cell r="H3">
            <v>163655</v>
          </cell>
          <cell r="I3">
            <v>626</v>
          </cell>
          <cell r="J3">
            <v>236564</v>
          </cell>
          <cell r="K3">
            <v>244</v>
          </cell>
          <cell r="L3">
            <v>49225</v>
          </cell>
          <cell r="M3">
            <v>92</v>
          </cell>
          <cell r="N3">
            <v>23711</v>
          </cell>
          <cell r="O3">
            <v>0</v>
          </cell>
          <cell r="P3">
            <v>0</v>
          </cell>
          <cell r="Q3">
            <v>968</v>
          </cell>
          <cell r="R3">
            <v>138915</v>
          </cell>
          <cell r="S3">
            <v>380</v>
          </cell>
          <cell r="T3">
            <v>23395</v>
          </cell>
          <cell r="U3">
            <v>1256</v>
          </cell>
          <cell r="V3">
            <v>93056</v>
          </cell>
          <cell r="W3">
            <v>147</v>
          </cell>
          <cell r="X3">
            <v>8671</v>
          </cell>
          <cell r="Y3">
            <v>0</v>
          </cell>
          <cell r="Z3">
            <v>0</v>
          </cell>
          <cell r="AA3">
            <v>1</v>
          </cell>
          <cell r="AB3">
            <v>720</v>
          </cell>
          <cell r="AC3">
            <v>7</v>
          </cell>
          <cell r="AD3">
            <v>11971</v>
          </cell>
          <cell r="AE3">
            <v>0</v>
          </cell>
          <cell r="AF3">
            <v>0</v>
          </cell>
          <cell r="AG3">
            <v>2170</v>
          </cell>
          <cell r="AH3">
            <v>327</v>
          </cell>
        </row>
        <row r="4">
          <cell r="A4" t="str">
            <v>obu_m_o</v>
          </cell>
          <cell r="B4">
            <v>201004</v>
          </cell>
          <cell r="C4">
            <v>2396</v>
          </cell>
          <cell r="D4">
            <v>140352</v>
          </cell>
          <cell r="E4">
            <v>912</v>
          </cell>
          <cell r="F4">
            <v>148894</v>
          </cell>
          <cell r="G4">
            <v>12</v>
          </cell>
          <cell r="H4">
            <v>6770</v>
          </cell>
          <cell r="I4">
            <v>32</v>
          </cell>
          <cell r="J4">
            <v>14968</v>
          </cell>
          <cell r="K4">
            <v>31</v>
          </cell>
          <cell r="L4">
            <v>3861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35</v>
          </cell>
          <cell r="R4">
            <v>8254</v>
          </cell>
          <cell r="S4">
            <v>17</v>
          </cell>
          <cell r="T4">
            <v>895</v>
          </cell>
          <cell r="U4">
            <v>116</v>
          </cell>
          <cell r="V4">
            <v>7990</v>
          </cell>
          <cell r="W4">
            <v>2</v>
          </cell>
          <cell r="X4">
            <v>14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3</v>
          </cell>
          <cell r="AH4">
            <v>0</v>
          </cell>
        </row>
        <row r="5">
          <cell r="A5" t="str">
            <v>obu_m_lof</v>
          </cell>
          <cell r="B5">
            <v>201004</v>
          </cell>
          <cell r="C5">
            <v>35055</v>
          </cell>
          <cell r="D5">
            <v>13698535</v>
          </cell>
          <cell r="E5">
            <v>8848</v>
          </cell>
          <cell r="F5">
            <v>4663928</v>
          </cell>
          <cell r="G5">
            <v>307</v>
          </cell>
          <cell r="H5">
            <v>170425</v>
          </cell>
          <cell r="I5">
            <v>658</v>
          </cell>
          <cell r="J5">
            <v>251532</v>
          </cell>
          <cell r="K5">
            <v>275</v>
          </cell>
          <cell r="L5">
            <v>53086</v>
          </cell>
          <cell r="M5">
            <v>92</v>
          </cell>
          <cell r="N5">
            <v>23711</v>
          </cell>
          <cell r="O5">
            <v>0</v>
          </cell>
          <cell r="P5">
            <v>0</v>
          </cell>
          <cell r="Q5">
            <v>1003</v>
          </cell>
          <cell r="R5">
            <v>147169</v>
          </cell>
          <cell r="S5">
            <v>397</v>
          </cell>
          <cell r="T5">
            <v>24290</v>
          </cell>
          <cell r="U5">
            <v>1372</v>
          </cell>
          <cell r="V5">
            <v>101046</v>
          </cell>
          <cell r="W5">
            <v>149</v>
          </cell>
          <cell r="X5">
            <v>8685</v>
          </cell>
          <cell r="Y5">
            <v>0</v>
          </cell>
          <cell r="Z5">
            <v>0</v>
          </cell>
          <cell r="AA5">
            <v>1</v>
          </cell>
          <cell r="AB5">
            <v>720</v>
          </cell>
          <cell r="AC5">
            <v>7</v>
          </cell>
          <cell r="AD5">
            <v>11971</v>
          </cell>
          <cell r="AE5">
            <v>0</v>
          </cell>
          <cell r="AF5">
            <v>0</v>
          </cell>
          <cell r="AG5">
            <v>2173</v>
          </cell>
          <cell r="AH5">
            <v>327</v>
          </cell>
        </row>
        <row r="6">
          <cell r="A6" t="str">
            <v>obu_m_lof</v>
          </cell>
          <cell r="B6">
            <v>201003</v>
          </cell>
          <cell r="C6">
            <v>35405</v>
          </cell>
          <cell r="D6">
            <v>14838523</v>
          </cell>
          <cell r="E6">
            <v>10189</v>
          </cell>
          <cell r="F6">
            <v>6973350</v>
          </cell>
          <cell r="G6">
            <v>820</v>
          </cell>
          <cell r="H6">
            <v>2598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obu_m_lof</v>
          </cell>
          <cell r="B7">
            <v>200904</v>
          </cell>
          <cell r="C7">
            <v>31631</v>
          </cell>
          <cell r="D7">
            <v>9172237</v>
          </cell>
          <cell r="E7">
            <v>8040</v>
          </cell>
          <cell r="F7">
            <v>4490500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obu_m_g1</v>
          </cell>
          <cell r="B8">
            <v>201004</v>
          </cell>
          <cell r="C8">
            <v>91</v>
          </cell>
          <cell r="D8">
            <v>4</v>
          </cell>
          <cell r="E8">
            <v>0</v>
          </cell>
          <cell r="F8">
            <v>8836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obu_m_lf</v>
          </cell>
          <cell r="B9">
            <v>201003</v>
          </cell>
          <cell r="C9">
            <v>32767</v>
          </cell>
          <cell r="D9">
            <v>14663314</v>
          </cell>
          <cell r="E9">
            <v>9189</v>
          </cell>
          <cell r="F9">
            <v>6807641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obu_m_lf</v>
          </cell>
          <cell r="B10">
            <v>200904</v>
          </cell>
          <cell r="C10">
            <v>29411</v>
          </cell>
          <cell r="D10">
            <v>9077072</v>
          </cell>
          <cell r="E10">
            <v>7273</v>
          </cell>
          <cell r="F10">
            <v>4388933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簽報用表"/>
      <sheetName val="D1"/>
      <sheetName val="D2"/>
      <sheetName val="D3"/>
      <sheetName val="D4"/>
      <sheetName val="D4-1"/>
      <sheetName val="D5L"/>
      <sheetName val="D5O"/>
      <sheetName val="D5F"/>
      <sheetName val="D6"/>
      <sheetName val="D6-1"/>
      <sheetName val="D7"/>
      <sheetName val="G簽報用表"/>
      <sheetName val="G1(R2-9)"/>
      <sheetName val="G2(R2-10)"/>
      <sheetName val="G3(R2-11)"/>
      <sheetName val="G4(R1-2)(R2-2)"/>
      <sheetName val="R1-1"/>
      <sheetName val="R1-3"/>
      <sheetName val="R1-4(R2-4)"/>
      <sheetName val="R1-4參考表"/>
      <sheetName val="VSB全體obu_m匯出入本月"/>
      <sheetName val="R2-1"/>
      <sheetName val="R2-3"/>
      <sheetName val="R2-5"/>
      <sheetName val="R2-8a"/>
      <sheetName val="R2-14"/>
      <sheetName val="R2-15"/>
      <sheetName val="有擔無擔統計月報"/>
      <sheetName val="R2-16"/>
      <sheetName val="R2-17"/>
      <sheetName val="VWC大陸地區客戶存款變動分析表"/>
      <sheetName val="簽報合併資料"/>
      <sheetName val="AI801匯出入統計月報表"/>
      <sheetName val="VWA前後期差異比較OBU_M"/>
      <sheetName val="VWB兩岸匯款差異比較"/>
      <sheetName val="VWD前後期差異比較g1"/>
      <sheetName val="VWE檢核完成"/>
      <sheetName val="VWE檢核試算"/>
      <sheetName val="VSA全體obu_m匯出入上月"/>
      <sheetName val="VSC業務彙總obu_m"/>
      <sheetName val="VSD匯出入大陸地區M"/>
      <sheetName val="VSE匯出入G2"/>
      <sheetName val="VSF業務彙總g2"/>
      <sheetName val="VSG業務彙總g1"/>
      <sheetName val="VSH本月g1"/>
      <sheetName val="VSI上月g1"/>
      <sheetName val="VSJ全部obu名稱"/>
      <sheetName val="M3andM6"/>
      <sheetName val="M4"/>
      <sheetName val="M5"/>
      <sheetName val="M11CN"/>
      <sheetName val="M11YA"/>
      <sheetName val="資料匯入檢核訊息表"/>
      <sheetName val="obu_mtmp"/>
      <sheetName val="obu_m_g1tmp"/>
      <sheetName val="obu_m_g2tmp"/>
    </sheetNames>
    <sheetDataSet>
      <sheetData sheetId="44">
        <row r="2">
          <cell r="K2" t="str">
            <v>VLOOKUP($A3,$B$3:$L$23,3,FALSE)+VLOOKUP($A3,$B$3:$L$23,5,FALSE)+VLOOKUP($A3,$B$3:$L$23,7,FALSE)</v>
          </cell>
          <cell r="L2" t="str">
            <v>VLOOKUP($A3,$B$3:$L$23,4,FALSE)+VLOOKUP($A3,$B$3:$L$23,6,FALSE)+VLOOKUP($A3,$B$3:$L$23,8,FALSE)</v>
          </cell>
        </row>
        <row r="3">
          <cell r="C3" t="str">
            <v>業務項目代號之總計</v>
          </cell>
          <cell r="D3" t="str">
            <v>業務項目</v>
          </cell>
          <cell r="E3" t="str">
            <v>大陸台商筆數之總計</v>
          </cell>
          <cell r="F3" t="str">
            <v>大陸台商金額之總計</v>
          </cell>
          <cell r="G3" t="str">
            <v>大陸地區筆數之總計</v>
          </cell>
          <cell r="H3" t="str">
            <v>大陸地區金額之總計</v>
          </cell>
          <cell r="I3" t="str">
            <v>海外地區筆數之總計</v>
          </cell>
          <cell r="J3" t="str">
            <v>海外地區金額之總計</v>
          </cell>
          <cell r="K3" t="str">
            <v>合計筆數之總計</v>
          </cell>
          <cell r="L3" t="str">
            <v>合計金額之總計</v>
          </cell>
          <cell r="M3" t="str">
            <v>餘額之總計</v>
          </cell>
        </row>
        <row r="4">
          <cell r="C4">
            <v>1</v>
          </cell>
          <cell r="D4" t="str">
            <v>收受客戶存款</v>
          </cell>
          <cell r="E4">
            <v>114</v>
          </cell>
          <cell r="F4">
            <v>16614</v>
          </cell>
          <cell r="G4">
            <v>5</v>
          </cell>
          <cell r="H4">
            <v>47</v>
          </cell>
          <cell r="I4">
            <v>0</v>
          </cell>
          <cell r="J4">
            <v>0</v>
          </cell>
          <cell r="K4">
            <v>119</v>
          </cell>
          <cell r="L4">
            <v>16661</v>
          </cell>
          <cell r="M4">
            <v>16661</v>
          </cell>
        </row>
        <row r="5">
          <cell r="C5">
            <v>2</v>
          </cell>
          <cell r="D5" t="str">
            <v>匯出款項</v>
          </cell>
          <cell r="E5">
            <v>162</v>
          </cell>
          <cell r="F5">
            <v>152879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162</v>
          </cell>
          <cell r="L5">
            <v>152879</v>
          </cell>
          <cell r="M5">
            <v>0</v>
          </cell>
        </row>
        <row r="6">
          <cell r="C6">
            <v>3</v>
          </cell>
          <cell r="D6" t="str">
            <v>匯入款項</v>
          </cell>
          <cell r="E6">
            <v>146</v>
          </cell>
          <cell r="F6">
            <v>153282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147</v>
          </cell>
          <cell r="L6">
            <v>153282</v>
          </cell>
          <cell r="M6">
            <v>0</v>
          </cell>
        </row>
        <row r="7">
          <cell r="C7">
            <v>4</v>
          </cell>
          <cell r="D7" t="str">
            <v>信用狀通知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5</v>
          </cell>
          <cell r="D8" t="str">
            <v>出口押匯</v>
          </cell>
          <cell r="E8">
            <v>3</v>
          </cell>
          <cell r="F8">
            <v>343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</v>
          </cell>
          <cell r="L8">
            <v>343</v>
          </cell>
          <cell r="M8">
            <v>132</v>
          </cell>
        </row>
        <row r="9">
          <cell r="C9">
            <v>6</v>
          </cell>
          <cell r="D9" t="str">
            <v>出口託收匯入款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7</v>
          </cell>
          <cell r="D10" t="e">
            <v>#N/A</v>
          </cell>
          <cell r="E10">
            <v>308</v>
          </cell>
          <cell r="F10">
            <v>61775</v>
          </cell>
          <cell r="G10">
            <v>176</v>
          </cell>
          <cell r="H10">
            <v>219034</v>
          </cell>
          <cell r="I10">
            <v>5</v>
          </cell>
          <cell r="J10">
            <v>6410</v>
          </cell>
          <cell r="K10">
            <v>489</v>
          </cell>
          <cell r="L10">
            <v>287219</v>
          </cell>
          <cell r="M10">
            <v>520178</v>
          </cell>
        </row>
        <row r="11">
          <cell r="C11">
            <v>8</v>
          </cell>
          <cell r="D11" t="e">
            <v>#N/A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9</v>
          </cell>
          <cell r="D12" t="str">
            <v>保兌業務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10</v>
          </cell>
          <cell r="D13" t="str">
            <v>簽發信用狀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11</v>
          </cell>
          <cell r="D14" t="str">
            <v>進口結匯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12</v>
          </cell>
          <cell r="D15" t="str">
            <v>進口託收匯出款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13</v>
          </cell>
          <cell r="D16" t="str">
            <v>匯票承兌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14</v>
          </cell>
          <cell r="D17" t="str">
            <v>代理收付款項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15</v>
          </cell>
          <cell r="D18" t="e">
            <v>#N/A</v>
          </cell>
          <cell r="E18">
            <v>234</v>
          </cell>
          <cell r="F18">
            <v>733460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234</v>
          </cell>
          <cell r="L18">
            <v>733460</v>
          </cell>
          <cell r="M18">
            <v>6032644</v>
          </cell>
        </row>
        <row r="19">
          <cell r="C19">
            <v>16</v>
          </cell>
          <cell r="D19" t="e">
            <v>#N/A</v>
          </cell>
          <cell r="E19">
            <v>212</v>
          </cell>
          <cell r="F19">
            <v>651347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212</v>
          </cell>
          <cell r="L19">
            <v>651347</v>
          </cell>
          <cell r="M19">
            <v>5565977</v>
          </cell>
        </row>
        <row r="20">
          <cell r="C20">
            <v>17</v>
          </cell>
          <cell r="D20" t="e">
            <v>#N/A</v>
          </cell>
          <cell r="E20">
            <v>199</v>
          </cell>
          <cell r="F20">
            <v>637651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199</v>
          </cell>
          <cell r="L20">
            <v>637651</v>
          </cell>
          <cell r="M20">
            <v>5451335</v>
          </cell>
        </row>
        <row r="21">
          <cell r="C21">
            <v>18</v>
          </cell>
          <cell r="D21" t="e">
            <v>#N/A</v>
          </cell>
          <cell r="E21">
            <v>344</v>
          </cell>
          <cell r="F21">
            <v>1005501</v>
          </cell>
          <cell r="G21">
            <v>2</v>
          </cell>
          <cell r="H21">
            <v>4597</v>
          </cell>
          <cell r="I21">
            <v>0</v>
          </cell>
          <cell r="J21">
            <v>0</v>
          </cell>
          <cell r="K21">
            <v>346</v>
          </cell>
          <cell r="L21">
            <v>1010098</v>
          </cell>
          <cell r="M21">
            <v>4287009</v>
          </cell>
        </row>
        <row r="22">
          <cell r="C22">
            <v>19</v>
          </cell>
          <cell r="D22" t="e">
            <v>#N/A</v>
          </cell>
          <cell r="E22">
            <v>227</v>
          </cell>
          <cell r="F22">
            <v>821112</v>
          </cell>
          <cell r="G22">
            <v>1</v>
          </cell>
          <cell r="H22">
            <v>3000</v>
          </cell>
          <cell r="I22">
            <v>0</v>
          </cell>
          <cell r="J22">
            <v>0</v>
          </cell>
          <cell r="K22">
            <v>228</v>
          </cell>
          <cell r="L22">
            <v>824112</v>
          </cell>
          <cell r="M22">
            <v>2485827</v>
          </cell>
        </row>
        <row r="23">
          <cell r="C23">
            <v>20</v>
          </cell>
          <cell r="D23" t="e">
            <v>#N/A</v>
          </cell>
          <cell r="E23">
            <v>219</v>
          </cell>
          <cell r="F23">
            <v>784718</v>
          </cell>
          <cell r="G23">
            <v>1</v>
          </cell>
          <cell r="H23">
            <v>3000</v>
          </cell>
          <cell r="I23">
            <v>0</v>
          </cell>
          <cell r="J23">
            <v>0</v>
          </cell>
          <cell r="K23">
            <v>220</v>
          </cell>
          <cell r="L23">
            <v>787718</v>
          </cell>
          <cell r="M23">
            <v>2433677</v>
          </cell>
        </row>
        <row r="24">
          <cell r="C24">
            <v>21</v>
          </cell>
          <cell r="D24" t="str">
            <v>經主管機關核准辦理之其他業務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tabSelected="1" zoomScalePageLayoutView="0" workbookViewId="0" topLeftCell="A1">
      <selection activeCell="A2" sqref="A2:E2"/>
    </sheetView>
  </sheetViews>
  <sheetFormatPr defaultColWidth="9.00390625" defaultRowHeight="16.5"/>
  <cols>
    <col min="1" max="1" width="35.25390625" style="0" customWidth="1"/>
    <col min="2" max="2" width="36.125" style="0" customWidth="1"/>
    <col min="3" max="3" width="28.125" style="0" customWidth="1"/>
    <col min="4" max="4" width="32.00390625" style="0" customWidth="1"/>
    <col min="5" max="5" width="47.625" style="0" customWidth="1"/>
    <col min="8" max="64" width="9.00390625" style="0" hidden="1" customWidth="1"/>
  </cols>
  <sheetData>
    <row r="1" spans="1:64" ht="25.5">
      <c r="A1" s="17">
        <f>IF((COUNTBLANK(D15:E15)+COUNTBLANK(A18:A26)+COUNTBLANK(D27:E27)+COUNTBLANK(A6:A14)+COUNTBLANK(D3))&lt;&gt;23,"本表有誤","")</f>
      </c>
      <c r="B1" s="42" t="s">
        <v>49</v>
      </c>
      <c r="C1" s="42"/>
      <c r="D1" s="42"/>
      <c r="E1" s="42"/>
      <c r="I1" s="22"/>
      <c r="K1" s="8" t="b">
        <f>LEN(C3)=4</f>
        <v>0</v>
      </c>
      <c r="L1" s="8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18" t="str">
        <f>SUBSTITUTE(SUBSTITUTE(A2," ",""),"　","")</f>
        <v>民國年月</v>
      </c>
      <c r="BB1" s="18" t="str">
        <f>LEFT(BA1,FIND("月",BA1,1))</f>
        <v>民國年月</v>
      </c>
      <c r="BC1" s="19">
        <f>MID(BA1,FIND("民國",BA1,1)+2,FIND("年",BA1,1)-FIND("民國",BA1,1)-2)</f>
      </c>
      <c r="BD1" s="19">
        <f>MID(BA1,FIND("年",BA1,1)+1,FIND("月",BA1,1)-FIND("年",BA1,1)-1)</f>
      </c>
      <c r="BE1" s="19" t="e">
        <f>(BC1+1911)&amp;RIGHT("0"&amp;BD1,2)</f>
        <v>#VALUE!</v>
      </c>
      <c r="BF1" s="20" t="s">
        <v>38</v>
      </c>
      <c r="BG1" s="21" t="s">
        <v>41</v>
      </c>
      <c r="BH1" s="20" t="s">
        <v>39</v>
      </c>
      <c r="BI1" s="19">
        <v>1</v>
      </c>
      <c r="BJ1" s="20" t="s">
        <v>40</v>
      </c>
      <c r="BK1" s="19"/>
      <c r="BL1" s="22"/>
    </row>
    <row r="2" spans="1:12" ht="20.25" customHeight="1">
      <c r="A2" s="41" t="s">
        <v>51</v>
      </c>
      <c r="B2" s="41"/>
      <c r="C2" s="41"/>
      <c r="D2" s="41"/>
      <c r="E2" s="41"/>
      <c r="K2" s="8" t="s">
        <v>42</v>
      </c>
      <c r="L2" s="8"/>
    </row>
    <row r="3" spans="2:12" ht="16.5">
      <c r="B3" s="23" t="s">
        <v>0</v>
      </c>
      <c r="C3" s="28"/>
      <c r="D3" s="24">
        <f>K3&amp;L3</f>
      </c>
      <c r="E3" s="1"/>
      <c r="K3" s="9">
        <f>IF((COUNTIF(D6:D14,"&lt;&gt;")+COUNTIF(E6:E14,"&lt;&gt;")+COUNTIF(D18:D26,"&lt;&gt;")+COUNTIF(E18:E26,"&lt;&gt;"))&gt;0,IF(C3="","請輸入OBU名稱代號",""),"")</f>
      </c>
      <c r="L3" s="8">
        <f>IF(LEN(C3)&gt;0,IF(AND(COUNTIF(C3,"&gt;AAAA")&gt;0,COUNTIF(C3,"&lt;ZZZZ")&gt;0,LEN(C3)=4,EXACT(C3,UPPER(C3))),"","OBU名稱代號須為4個大寫英文字母"),"")</f>
      </c>
    </row>
    <row r="4" spans="1:12" ht="20.25" thickBot="1">
      <c r="A4" s="27"/>
      <c r="B4" s="27" t="s">
        <v>48</v>
      </c>
      <c r="C4" s="27"/>
      <c r="D4" s="15"/>
      <c r="E4" s="1" t="s">
        <v>1</v>
      </c>
      <c r="K4" s="9"/>
      <c r="L4" s="8"/>
    </row>
    <row r="5" spans="1:18" ht="19.5">
      <c r="A5" s="29" t="s">
        <v>2</v>
      </c>
      <c r="B5" s="31" t="s">
        <v>3</v>
      </c>
      <c r="C5" s="35" t="s">
        <v>4</v>
      </c>
      <c r="D5" s="2" t="s">
        <v>5</v>
      </c>
      <c r="E5" s="3" t="s">
        <v>6</v>
      </c>
      <c r="H5" s="10" t="s">
        <v>43</v>
      </c>
      <c r="I5" s="10"/>
      <c r="J5" s="10"/>
      <c r="K5" s="10" t="s">
        <v>44</v>
      </c>
      <c r="L5" s="10"/>
      <c r="M5" s="11"/>
      <c r="N5" s="11" t="s">
        <v>46</v>
      </c>
      <c r="O5" s="11"/>
      <c r="Q5" s="11" t="s">
        <v>45</v>
      </c>
      <c r="R5" s="11"/>
    </row>
    <row r="6" spans="1:18" ht="19.5">
      <c r="A6" s="30">
        <f>N6&amp;O6&amp;Q6&amp;R6</f>
      </c>
      <c r="B6" s="34" t="s">
        <v>7</v>
      </c>
      <c r="C6" s="36" t="s">
        <v>8</v>
      </c>
      <c r="D6" s="16"/>
      <c r="E6" s="32"/>
      <c r="H6" s="12">
        <f>INT(D6)</f>
        <v>0</v>
      </c>
      <c r="I6" s="12">
        <f>INT(E6)</f>
        <v>0</v>
      </c>
      <c r="K6">
        <f>IF(AND(0&lt;=D6,D6&lt;=999999),0,1)</f>
        <v>0</v>
      </c>
      <c r="L6">
        <f>IF(AND(0&lt;=E6,E6&lt;=999999999),0,1)</f>
        <v>0</v>
      </c>
      <c r="N6" s="11">
        <f>IF(AND(D6="",E6&lt;&gt;""),"欄位D不為空白、","")</f>
      </c>
      <c r="O6" s="11">
        <f>IF(AND(D6&lt;&gt;"",E6=""),"欄位E不為空白、","")</f>
      </c>
      <c r="Q6" s="11">
        <f>IF(OR(ISERROR(D6),ISERROR(H6))=TRUE,"D欄請輸入至多6位整數、",IF(OR(D6&lt;&gt;H6,K6&lt;&gt;0),"D欄請輸入至多6位整數、",""))</f>
      </c>
      <c r="R6" s="11">
        <f>IF(OR(ISERROR(E6),ISERROR(I6))=TRUE,"E欄請輸入至多9位整數、",IF(OR(E6&lt;&gt;I6,L6&lt;&gt;0),"E欄請輸入至多9位整數、",""))</f>
      </c>
    </row>
    <row r="7" spans="1:18" ht="19.5">
      <c r="A7" s="30">
        <f aca="true" t="shared" si="0" ref="A7:A14">N7&amp;O7&amp;Q7&amp;R7</f>
      </c>
      <c r="B7" s="34" t="s">
        <v>9</v>
      </c>
      <c r="C7" s="36" t="s">
        <v>47</v>
      </c>
      <c r="D7" s="16"/>
      <c r="E7" s="32"/>
      <c r="H7" s="12">
        <f aca="true" t="shared" si="1" ref="H7:H26">INT(D7)</f>
        <v>0</v>
      </c>
      <c r="I7" s="12">
        <f aca="true" t="shared" si="2" ref="I7:I26">INT(E7)</f>
        <v>0</v>
      </c>
      <c r="K7">
        <f aca="true" t="shared" si="3" ref="K7:K26">IF(AND(0&lt;=D7,D7&lt;=999999),0,1)</f>
        <v>0</v>
      </c>
      <c r="L7">
        <f aca="true" t="shared" si="4" ref="L7:L26">IF(AND(0&lt;=E7,E7&lt;=999999999),0,1)</f>
        <v>0</v>
      </c>
      <c r="N7" s="11">
        <f aca="true" t="shared" si="5" ref="N7:N26">IF(AND(D7="",E7&lt;&gt;""),"欄位D不為空白、","")</f>
      </c>
      <c r="O7" s="11">
        <f aca="true" t="shared" si="6" ref="O7:O26">IF(AND(D7&lt;&gt;"",E7=""),"欄位E不為空白、","")</f>
      </c>
      <c r="Q7" s="11">
        <f aca="true" t="shared" si="7" ref="Q7:Q26">IF(OR(ISERROR(D7),ISERROR(H7))=TRUE,"D欄請輸入至多6位整數、",IF(OR(D7&lt;&gt;H7,K7&lt;&gt;0),"D欄請輸入至多6位整數、",""))</f>
      </c>
      <c r="R7" s="11">
        <f aca="true" t="shared" si="8" ref="R7:R26">IF(OR(ISERROR(E7),ISERROR(I7))=TRUE,"E欄請輸入至多9位整數、",IF(OR(E7&lt;&gt;I7,L7&lt;&gt;0),"E欄請輸入至多9位整數、",""))</f>
      </c>
    </row>
    <row r="8" spans="1:18" ht="19.5">
      <c r="A8" s="30">
        <f t="shared" si="0"/>
      </c>
      <c r="B8" s="5" t="s">
        <v>10</v>
      </c>
      <c r="C8" s="36" t="s">
        <v>50</v>
      </c>
      <c r="D8" s="16"/>
      <c r="E8" s="32"/>
      <c r="H8" s="12">
        <f t="shared" si="1"/>
        <v>0</v>
      </c>
      <c r="I8" s="12">
        <f t="shared" si="2"/>
        <v>0</v>
      </c>
      <c r="K8">
        <f t="shared" si="3"/>
        <v>0</v>
      </c>
      <c r="L8">
        <f t="shared" si="4"/>
        <v>0</v>
      </c>
      <c r="N8" s="11">
        <f t="shared" si="5"/>
      </c>
      <c r="O8" s="11">
        <f t="shared" si="6"/>
      </c>
      <c r="Q8" s="11">
        <f t="shared" si="7"/>
      </c>
      <c r="R8" s="11">
        <f t="shared" si="8"/>
      </c>
    </row>
    <row r="9" spans="1:18" ht="19.5">
      <c r="A9" s="30">
        <f t="shared" si="0"/>
      </c>
      <c r="B9" s="34" t="s">
        <v>11</v>
      </c>
      <c r="C9" s="36" t="s">
        <v>12</v>
      </c>
      <c r="D9" s="16"/>
      <c r="E9" s="32"/>
      <c r="H9" s="12">
        <f t="shared" si="1"/>
        <v>0</v>
      </c>
      <c r="I9" s="12">
        <f t="shared" si="2"/>
        <v>0</v>
      </c>
      <c r="K9">
        <f t="shared" si="3"/>
        <v>0</v>
      </c>
      <c r="L9">
        <f t="shared" si="4"/>
        <v>0</v>
      </c>
      <c r="N9" s="11">
        <f t="shared" si="5"/>
      </c>
      <c r="O9" s="11">
        <f t="shared" si="6"/>
      </c>
      <c r="Q9" s="11">
        <f t="shared" si="7"/>
      </c>
      <c r="R9" s="11">
        <f t="shared" si="8"/>
      </c>
    </row>
    <row r="10" spans="1:18" ht="19.5">
      <c r="A10" s="30">
        <f t="shared" si="0"/>
      </c>
      <c r="B10" s="34" t="s">
        <v>13</v>
      </c>
      <c r="C10" s="36" t="s">
        <v>14</v>
      </c>
      <c r="D10" s="16"/>
      <c r="E10" s="32"/>
      <c r="H10" s="12">
        <f t="shared" si="1"/>
        <v>0</v>
      </c>
      <c r="I10" s="12">
        <f t="shared" si="2"/>
        <v>0</v>
      </c>
      <c r="K10">
        <f t="shared" si="3"/>
        <v>0</v>
      </c>
      <c r="L10">
        <f t="shared" si="4"/>
        <v>0</v>
      </c>
      <c r="N10" s="11">
        <f t="shared" si="5"/>
      </c>
      <c r="O10" s="11">
        <f t="shared" si="6"/>
      </c>
      <c r="Q10" s="11">
        <f t="shared" si="7"/>
      </c>
      <c r="R10" s="11">
        <f t="shared" si="8"/>
      </c>
    </row>
    <row r="11" spans="1:18" ht="19.5">
      <c r="A11" s="30">
        <f t="shared" si="0"/>
      </c>
      <c r="B11" s="34" t="s">
        <v>15</v>
      </c>
      <c r="C11" s="36" t="s">
        <v>16</v>
      </c>
      <c r="D11" s="16"/>
      <c r="E11" s="32"/>
      <c r="H11" s="12">
        <f t="shared" si="1"/>
        <v>0</v>
      </c>
      <c r="I11" s="12">
        <f t="shared" si="2"/>
        <v>0</v>
      </c>
      <c r="K11">
        <f t="shared" si="3"/>
        <v>0</v>
      </c>
      <c r="L11">
        <f t="shared" si="4"/>
        <v>0</v>
      </c>
      <c r="N11" s="11">
        <f t="shared" si="5"/>
      </c>
      <c r="O11" s="11">
        <f t="shared" si="6"/>
      </c>
      <c r="Q11" s="11">
        <f t="shared" si="7"/>
      </c>
      <c r="R11" s="11">
        <f t="shared" si="8"/>
      </c>
    </row>
    <row r="12" spans="1:18" ht="19.5">
      <c r="A12" s="30">
        <f t="shared" si="0"/>
      </c>
      <c r="B12" s="34" t="s">
        <v>17</v>
      </c>
      <c r="C12" s="36" t="s">
        <v>18</v>
      </c>
      <c r="D12" s="16"/>
      <c r="E12" s="32"/>
      <c r="H12" s="12">
        <f t="shared" si="1"/>
        <v>0</v>
      </c>
      <c r="I12" s="12">
        <f t="shared" si="2"/>
        <v>0</v>
      </c>
      <c r="K12">
        <f t="shared" si="3"/>
        <v>0</v>
      </c>
      <c r="L12">
        <f t="shared" si="4"/>
        <v>0</v>
      </c>
      <c r="N12" s="11">
        <f t="shared" si="5"/>
      </c>
      <c r="O12" s="11">
        <f t="shared" si="6"/>
      </c>
      <c r="Q12" s="11">
        <f t="shared" si="7"/>
      </c>
      <c r="R12" s="11">
        <f t="shared" si="8"/>
      </c>
    </row>
    <row r="13" spans="1:18" ht="19.5">
      <c r="A13" s="30">
        <f t="shared" si="0"/>
      </c>
      <c r="B13" s="34" t="s">
        <v>19</v>
      </c>
      <c r="C13" s="36" t="s">
        <v>20</v>
      </c>
      <c r="D13" s="16"/>
      <c r="E13" s="32"/>
      <c r="H13" s="12">
        <f t="shared" si="1"/>
        <v>0</v>
      </c>
      <c r="I13" s="12">
        <f t="shared" si="2"/>
        <v>0</v>
      </c>
      <c r="K13">
        <f t="shared" si="3"/>
        <v>0</v>
      </c>
      <c r="L13">
        <f t="shared" si="4"/>
        <v>0</v>
      </c>
      <c r="N13" s="11">
        <f t="shared" si="5"/>
      </c>
      <c r="O13" s="11">
        <f t="shared" si="6"/>
      </c>
      <c r="Q13" s="11">
        <f t="shared" si="7"/>
      </c>
      <c r="R13" s="11">
        <f t="shared" si="8"/>
      </c>
    </row>
    <row r="14" spans="1:18" ht="20.25" thickBot="1">
      <c r="A14" s="30">
        <f t="shared" si="0"/>
      </c>
      <c r="B14" s="6" t="s">
        <v>21</v>
      </c>
      <c r="C14" s="37" t="s">
        <v>22</v>
      </c>
      <c r="D14" s="25"/>
      <c r="E14" s="33"/>
      <c r="H14" s="12">
        <f t="shared" si="1"/>
        <v>0</v>
      </c>
      <c r="I14" s="12">
        <f t="shared" si="2"/>
        <v>0</v>
      </c>
      <c r="K14">
        <f t="shared" si="3"/>
        <v>0</v>
      </c>
      <c r="L14">
        <f t="shared" si="4"/>
        <v>0</v>
      </c>
      <c r="N14" s="11">
        <f t="shared" si="5"/>
      </c>
      <c r="O14" s="11">
        <f t="shared" si="6"/>
      </c>
      <c r="Q14" s="11">
        <f t="shared" si="7"/>
      </c>
      <c r="R14" s="11">
        <f t="shared" si="8"/>
      </c>
    </row>
    <row r="15" spans="2:18" ht="19.5">
      <c r="B15" s="4"/>
      <c r="C15" s="38"/>
      <c r="D15" s="24">
        <f>IF(ISERROR(D14=SUM(D6:D13)),"",IF(D14=SUM(D6:D13),"","合計有誤"))</f>
      </c>
      <c r="E15" s="24">
        <f>IF(ISERROR(E14=SUM(E6:E13)),"",IF(E14=SUM(E6:E13),"","合計有誤"))</f>
      </c>
      <c r="H15" s="12"/>
      <c r="I15" s="12"/>
      <c r="N15" s="11"/>
      <c r="O15" s="11"/>
      <c r="Q15" s="11"/>
      <c r="R15" s="11"/>
    </row>
    <row r="16" spans="1:18" ht="20.25" thickBot="1">
      <c r="A16" s="27"/>
      <c r="B16" s="27" t="s">
        <v>23</v>
      </c>
      <c r="C16" s="39"/>
      <c r="D16" s="4"/>
      <c r="E16" s="1" t="s">
        <v>1</v>
      </c>
      <c r="H16" s="12"/>
      <c r="I16" s="12"/>
      <c r="N16" s="11"/>
      <c r="O16" s="11"/>
      <c r="Q16" s="11"/>
      <c r="R16" s="11"/>
    </row>
    <row r="17" spans="1:18" ht="19.5">
      <c r="A17" s="29" t="s">
        <v>2</v>
      </c>
      <c r="B17" s="31" t="s">
        <v>3</v>
      </c>
      <c r="C17" s="35" t="s">
        <v>4</v>
      </c>
      <c r="D17" s="2" t="s">
        <v>5</v>
      </c>
      <c r="E17" s="3" t="s">
        <v>6</v>
      </c>
      <c r="H17" s="12"/>
      <c r="I17" s="12"/>
      <c r="N17" s="11"/>
      <c r="O17" s="11"/>
      <c r="Q17" s="11"/>
      <c r="R17" s="11"/>
    </row>
    <row r="18" spans="1:18" ht="19.5">
      <c r="A18" s="30">
        <f aca="true" t="shared" si="9" ref="A18:A26">N18&amp;O18&amp;Q18&amp;R18</f>
      </c>
      <c r="B18" s="5" t="s">
        <v>7</v>
      </c>
      <c r="C18" s="36" t="s">
        <v>24</v>
      </c>
      <c r="D18" s="16"/>
      <c r="E18" s="32"/>
      <c r="H18" s="12">
        <f t="shared" si="1"/>
        <v>0</v>
      </c>
      <c r="I18" s="12">
        <f t="shared" si="2"/>
        <v>0</v>
      </c>
      <c r="K18">
        <f t="shared" si="3"/>
        <v>0</v>
      </c>
      <c r="L18">
        <f t="shared" si="4"/>
        <v>0</v>
      </c>
      <c r="N18" s="11">
        <f t="shared" si="5"/>
      </c>
      <c r="O18" s="11">
        <f t="shared" si="6"/>
      </c>
      <c r="Q18" s="11">
        <f t="shared" si="7"/>
      </c>
      <c r="R18" s="11">
        <f t="shared" si="8"/>
      </c>
    </row>
    <row r="19" spans="1:18" ht="19.5">
      <c r="A19" s="30">
        <f t="shared" si="9"/>
      </c>
      <c r="B19" s="5" t="s">
        <v>25</v>
      </c>
      <c r="C19" s="36" t="s">
        <v>26</v>
      </c>
      <c r="D19" s="16"/>
      <c r="E19" s="32"/>
      <c r="H19" s="12">
        <f t="shared" si="1"/>
        <v>0</v>
      </c>
      <c r="I19" s="12">
        <f t="shared" si="2"/>
        <v>0</v>
      </c>
      <c r="K19">
        <f t="shared" si="3"/>
        <v>0</v>
      </c>
      <c r="L19">
        <f t="shared" si="4"/>
        <v>0</v>
      </c>
      <c r="N19" s="11">
        <f t="shared" si="5"/>
      </c>
      <c r="O19" s="11">
        <f t="shared" si="6"/>
      </c>
      <c r="Q19" s="11">
        <f t="shared" si="7"/>
      </c>
      <c r="R19" s="11">
        <f t="shared" si="8"/>
      </c>
    </row>
    <row r="20" spans="1:18" ht="19.5">
      <c r="A20" s="30">
        <f t="shared" si="9"/>
      </c>
      <c r="B20" s="5" t="s">
        <v>10</v>
      </c>
      <c r="C20" s="36" t="s">
        <v>27</v>
      </c>
      <c r="D20" s="16"/>
      <c r="E20" s="32"/>
      <c r="H20" s="12">
        <f t="shared" si="1"/>
        <v>0</v>
      </c>
      <c r="I20" s="12">
        <f t="shared" si="2"/>
        <v>0</v>
      </c>
      <c r="K20">
        <f t="shared" si="3"/>
        <v>0</v>
      </c>
      <c r="L20">
        <f t="shared" si="4"/>
        <v>0</v>
      </c>
      <c r="N20" s="11">
        <f t="shared" si="5"/>
      </c>
      <c r="O20" s="11">
        <f t="shared" si="6"/>
      </c>
      <c r="Q20" s="11">
        <f t="shared" si="7"/>
      </c>
      <c r="R20" s="11">
        <f t="shared" si="8"/>
      </c>
    </row>
    <row r="21" spans="1:18" ht="19.5">
      <c r="A21" s="30">
        <f t="shared" si="9"/>
      </c>
      <c r="B21" s="5" t="s">
        <v>28</v>
      </c>
      <c r="C21" s="36" t="s">
        <v>29</v>
      </c>
      <c r="D21" s="16"/>
      <c r="E21" s="32"/>
      <c r="H21" s="12">
        <f t="shared" si="1"/>
        <v>0</v>
      </c>
      <c r="I21" s="12">
        <f t="shared" si="2"/>
        <v>0</v>
      </c>
      <c r="K21">
        <f t="shared" si="3"/>
        <v>0</v>
      </c>
      <c r="L21">
        <f t="shared" si="4"/>
        <v>0</v>
      </c>
      <c r="N21" s="11">
        <f t="shared" si="5"/>
      </c>
      <c r="O21" s="11">
        <f t="shared" si="6"/>
      </c>
      <c r="Q21" s="11">
        <f t="shared" si="7"/>
      </c>
      <c r="R21" s="11">
        <f t="shared" si="8"/>
      </c>
    </row>
    <row r="22" spans="1:18" ht="19.5">
      <c r="A22" s="30">
        <f t="shared" si="9"/>
      </c>
      <c r="B22" s="5" t="s">
        <v>30</v>
      </c>
      <c r="C22" s="36" t="s">
        <v>31</v>
      </c>
      <c r="D22" s="16"/>
      <c r="E22" s="32"/>
      <c r="H22" s="12">
        <f t="shared" si="1"/>
        <v>0</v>
      </c>
      <c r="I22" s="12">
        <f t="shared" si="2"/>
        <v>0</v>
      </c>
      <c r="K22">
        <f t="shared" si="3"/>
        <v>0</v>
      </c>
      <c r="L22">
        <f t="shared" si="4"/>
        <v>0</v>
      </c>
      <c r="N22" s="11">
        <f t="shared" si="5"/>
      </c>
      <c r="O22" s="11">
        <f t="shared" si="6"/>
      </c>
      <c r="Q22" s="11">
        <f t="shared" si="7"/>
      </c>
      <c r="R22" s="11">
        <f t="shared" si="8"/>
      </c>
    </row>
    <row r="23" spans="1:18" ht="19.5">
      <c r="A23" s="30">
        <f t="shared" si="9"/>
      </c>
      <c r="B23" s="5" t="s">
        <v>32</v>
      </c>
      <c r="C23" s="36" t="s">
        <v>33</v>
      </c>
      <c r="D23" s="16"/>
      <c r="E23" s="32"/>
      <c r="H23" s="12">
        <f t="shared" si="1"/>
        <v>0</v>
      </c>
      <c r="I23" s="12">
        <f t="shared" si="2"/>
        <v>0</v>
      </c>
      <c r="K23">
        <f t="shared" si="3"/>
        <v>0</v>
      </c>
      <c r="L23">
        <f t="shared" si="4"/>
        <v>0</v>
      </c>
      <c r="N23" s="11">
        <f t="shared" si="5"/>
      </c>
      <c r="O23" s="11">
        <f t="shared" si="6"/>
      </c>
      <c r="Q23" s="11">
        <f t="shared" si="7"/>
      </c>
      <c r="R23" s="11">
        <f t="shared" si="8"/>
      </c>
    </row>
    <row r="24" spans="1:18" ht="19.5">
      <c r="A24" s="30">
        <f t="shared" si="9"/>
      </c>
      <c r="B24" s="5" t="s">
        <v>34</v>
      </c>
      <c r="C24" s="36" t="s">
        <v>35</v>
      </c>
      <c r="D24" s="16"/>
      <c r="E24" s="32"/>
      <c r="H24" s="12">
        <f t="shared" si="1"/>
        <v>0</v>
      </c>
      <c r="I24" s="12">
        <f t="shared" si="2"/>
        <v>0</v>
      </c>
      <c r="K24">
        <f t="shared" si="3"/>
        <v>0</v>
      </c>
      <c r="L24">
        <f t="shared" si="4"/>
        <v>0</v>
      </c>
      <c r="N24" s="11">
        <f t="shared" si="5"/>
      </c>
      <c r="O24" s="11">
        <f t="shared" si="6"/>
      </c>
      <c r="Q24" s="11">
        <f t="shared" si="7"/>
      </c>
      <c r="R24" s="11">
        <f t="shared" si="8"/>
      </c>
    </row>
    <row r="25" spans="1:18" ht="19.5">
      <c r="A25" s="30">
        <f t="shared" si="9"/>
      </c>
      <c r="B25" s="5" t="s">
        <v>19</v>
      </c>
      <c r="C25" s="36" t="s">
        <v>36</v>
      </c>
      <c r="D25" s="16"/>
      <c r="E25" s="32"/>
      <c r="H25" s="12">
        <f t="shared" si="1"/>
        <v>0</v>
      </c>
      <c r="I25" s="12">
        <f t="shared" si="2"/>
        <v>0</v>
      </c>
      <c r="K25">
        <f t="shared" si="3"/>
        <v>0</v>
      </c>
      <c r="L25">
        <f t="shared" si="4"/>
        <v>0</v>
      </c>
      <c r="N25" s="11">
        <f t="shared" si="5"/>
      </c>
      <c r="O25" s="11">
        <f t="shared" si="6"/>
      </c>
      <c r="Q25" s="11">
        <f t="shared" si="7"/>
      </c>
      <c r="R25" s="11">
        <f t="shared" si="8"/>
      </c>
    </row>
    <row r="26" spans="1:18" ht="20.25" thickBot="1">
      <c r="A26" s="30">
        <f t="shared" si="9"/>
      </c>
      <c r="B26" s="6" t="s">
        <v>21</v>
      </c>
      <c r="C26" s="37" t="s">
        <v>37</v>
      </c>
      <c r="D26" s="25"/>
      <c r="E26" s="33"/>
      <c r="H26" s="12">
        <f t="shared" si="1"/>
        <v>0</v>
      </c>
      <c r="I26" s="12">
        <f t="shared" si="2"/>
        <v>0</v>
      </c>
      <c r="K26">
        <f t="shared" si="3"/>
        <v>0</v>
      </c>
      <c r="L26">
        <f t="shared" si="4"/>
        <v>0</v>
      </c>
      <c r="N26" s="11">
        <f t="shared" si="5"/>
      </c>
      <c r="O26" s="11">
        <f t="shared" si="6"/>
      </c>
      <c r="Q26" s="11">
        <f t="shared" si="7"/>
      </c>
      <c r="R26" s="11">
        <f t="shared" si="8"/>
      </c>
    </row>
    <row r="27" spans="1:11" s="7" customFormat="1" ht="16.5">
      <c r="A27" s="13"/>
      <c r="B27" s="13"/>
      <c r="C27" s="40"/>
      <c r="D27" s="26">
        <f>IF(ISERROR(D26=SUM(D18:D25)),"",IF(D26=SUM(D18:D25),"","合計有誤"))</f>
      </c>
      <c r="E27" s="26">
        <f>IF(ISERROR(E26=SUM(E18:E25)),"",IF(E26=SUM(E18:E25),"","合計有誤"))</f>
      </c>
      <c r="F27" s="13"/>
      <c r="G27" s="13"/>
      <c r="H27" s="13"/>
      <c r="I27" s="13"/>
      <c r="J27" s="13"/>
      <c r="K27" s="13"/>
    </row>
    <row r="28" spans="1:7" ht="16.5">
      <c r="A28" s="13"/>
      <c r="B28" s="13"/>
      <c r="C28" s="13"/>
      <c r="D28" s="14"/>
      <c r="E28" s="14"/>
      <c r="F28" s="13"/>
      <c r="G28" s="13"/>
    </row>
  </sheetData>
  <sheetProtection password="CA9C" sheet="1" formatCells="0" selectLockedCells="1"/>
  <mergeCells count="2">
    <mergeCell ref="A2:E2"/>
    <mergeCell ref="B1:E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</dc:creator>
  <cp:keywords/>
  <dc:description/>
  <cp:lastModifiedBy>盧志典</cp:lastModifiedBy>
  <dcterms:created xsi:type="dcterms:W3CDTF">2011-08-02T10:17:34Z</dcterms:created>
  <dcterms:modified xsi:type="dcterms:W3CDTF">2020-02-10T08:21:56Z</dcterms:modified>
  <cp:category/>
  <cp:version/>
  <cp:contentType/>
  <cp:contentStatus/>
</cp:coreProperties>
</file>