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20" activeTab="0"/>
  </bookViews>
  <sheets>
    <sheet name="FOA" sheetId="1" r:id="rId1"/>
  </sheets>
  <externalReferences>
    <externalReference r:id="rId4"/>
    <externalReference r:id="rId5"/>
  </externalReferences>
  <definedNames>
    <definedName name="_xlnm.Print_Area" localSheetId="0">'FOA'!$B$1:$O$34</definedName>
    <definedName name="業務彙總obu_m">'[1]VSC業務彙總obu_m'!$A$2:$AH$10</definedName>
    <definedName name="業務彙總obu_m_g1">'[2]VSG業務彙總g1'!$C$2:$M$24</definedName>
  </definedNames>
  <calcPr fullCalcOnLoad="1"/>
</workbook>
</file>

<file path=xl/sharedStrings.xml><?xml version="1.0" encoding="utf-8"?>
<sst xmlns="http://schemas.openxmlformats.org/spreadsheetml/2006/main" count="196" uniqueCount="76">
  <si>
    <t>OBU名稱代號︰</t>
  </si>
  <si>
    <t>單位金額：人民幣千元</t>
  </si>
  <si>
    <t>檢核註記</t>
  </si>
  <si>
    <t>項目代號</t>
  </si>
  <si>
    <r>
      <t>承</t>
    </r>
    <r>
      <rPr>
        <sz val="12"/>
        <rFont val="Times New Roman"/>
        <family val="1"/>
      </rPr>
      <t xml:space="preserve">   </t>
    </r>
    <r>
      <rPr>
        <sz val="12"/>
        <rFont val="標楷體"/>
        <family val="4"/>
      </rPr>
      <t>做</t>
    </r>
    <r>
      <rPr>
        <sz val="12"/>
        <rFont val="Times New Roman"/>
        <family val="1"/>
      </rPr>
      <t xml:space="preserve">   </t>
    </r>
    <r>
      <rPr>
        <sz val="12"/>
        <rFont val="標楷體"/>
        <family val="4"/>
      </rPr>
      <t>量</t>
    </r>
    <r>
      <rPr>
        <sz val="12"/>
        <rFont val="Times New Roman"/>
        <family val="1"/>
      </rPr>
      <t xml:space="preserve">  (</t>
    </r>
    <r>
      <rPr>
        <sz val="12"/>
        <rFont val="標楷體"/>
        <family val="4"/>
      </rPr>
      <t>註</t>
    </r>
    <r>
      <rPr>
        <sz val="12"/>
        <rFont val="Times New Roman"/>
        <family val="1"/>
      </rPr>
      <t>1)</t>
    </r>
  </si>
  <si>
    <r>
      <t>大</t>
    </r>
    <r>
      <rPr>
        <sz val="12"/>
        <rFont val="Times New Roman"/>
        <family val="1"/>
      </rPr>
      <t xml:space="preserve">  </t>
    </r>
    <r>
      <rPr>
        <sz val="12"/>
        <rFont val="標楷體"/>
        <family val="4"/>
      </rPr>
      <t>陸</t>
    </r>
    <r>
      <rPr>
        <sz val="12"/>
        <rFont val="Times New Roman"/>
        <family val="1"/>
      </rPr>
      <t xml:space="preserve">  </t>
    </r>
    <r>
      <rPr>
        <sz val="12"/>
        <rFont val="標楷體"/>
        <family val="4"/>
      </rPr>
      <t>台</t>
    </r>
    <r>
      <rPr>
        <sz val="12"/>
        <rFont val="Times New Roman"/>
        <family val="1"/>
      </rPr>
      <t xml:space="preserve">  </t>
    </r>
    <r>
      <rPr>
        <sz val="12"/>
        <rFont val="標楷體"/>
        <family val="4"/>
      </rPr>
      <t xml:space="preserve">商
</t>
    </r>
    <r>
      <rPr>
        <sz val="12"/>
        <rFont val="Times New Roman"/>
        <family val="1"/>
      </rPr>
      <t>(</t>
    </r>
    <r>
      <rPr>
        <sz val="12"/>
        <rFont val="標楷體"/>
        <family val="4"/>
      </rPr>
      <t>註</t>
    </r>
    <r>
      <rPr>
        <sz val="12"/>
        <rFont val="Times New Roman"/>
        <family val="1"/>
      </rPr>
      <t>2</t>
    </r>
    <r>
      <rPr>
        <sz val="12"/>
        <rFont val="標楷體"/>
        <family val="4"/>
      </rPr>
      <t>)</t>
    </r>
  </si>
  <si>
    <t>大陸台商以外之大陸地區人民
、法人、團體、其他機構及其
在第三地區設立之分支機構</t>
  </si>
  <si>
    <t>其他客戶</t>
  </si>
  <si>
    <t>合計</t>
  </si>
  <si>
    <r>
      <t xml:space="preserve">      </t>
    </r>
    <r>
      <rPr>
        <sz val="12"/>
        <rFont val="標楷體"/>
        <family val="4"/>
      </rPr>
      <t>業</t>
    </r>
    <r>
      <rPr>
        <sz val="12"/>
        <rFont val="Times New Roman"/>
        <family val="1"/>
      </rPr>
      <t xml:space="preserve">   </t>
    </r>
    <r>
      <rPr>
        <sz val="12"/>
        <rFont val="標楷體"/>
        <family val="4"/>
      </rPr>
      <t>務</t>
    </r>
    <r>
      <rPr>
        <sz val="12"/>
        <rFont val="Times New Roman"/>
        <family val="1"/>
      </rPr>
      <t xml:space="preserve">    </t>
    </r>
    <r>
      <rPr>
        <sz val="12"/>
        <rFont val="標楷體"/>
        <family val="4"/>
      </rPr>
      <t>項</t>
    </r>
    <r>
      <rPr>
        <sz val="12"/>
        <rFont val="Times New Roman"/>
        <family val="1"/>
      </rPr>
      <t xml:space="preserve">    </t>
    </r>
    <r>
      <rPr>
        <sz val="12"/>
        <rFont val="標楷體"/>
        <family val="4"/>
      </rPr>
      <t>目</t>
    </r>
  </si>
  <si>
    <t>大陸地區</t>
  </si>
  <si>
    <t>第三地區</t>
  </si>
  <si>
    <t>筆數</t>
  </si>
  <si>
    <r>
      <t>金</t>
    </r>
    <r>
      <rPr>
        <sz val="12"/>
        <rFont val="Times New Roman"/>
        <family val="1"/>
      </rPr>
      <t xml:space="preserve">   </t>
    </r>
    <r>
      <rPr>
        <sz val="12"/>
        <rFont val="標楷體"/>
        <family val="4"/>
      </rPr>
      <t>額</t>
    </r>
  </si>
  <si>
    <r>
      <t>金</t>
    </r>
    <r>
      <rPr>
        <sz val="12"/>
        <rFont val="Times New Roman"/>
        <family val="1"/>
      </rPr>
      <t xml:space="preserve">  </t>
    </r>
    <r>
      <rPr>
        <sz val="12"/>
        <rFont val="標楷體"/>
        <family val="4"/>
      </rPr>
      <t>額</t>
    </r>
  </si>
  <si>
    <t>金額</t>
  </si>
  <si>
    <t>本月底</t>
  </si>
  <si>
    <t>上月底</t>
  </si>
  <si>
    <t>01</t>
  </si>
  <si>
    <t>收受客戶存款(註1)</t>
  </si>
  <si>
    <t>02</t>
  </si>
  <si>
    <t>匯出匯款(註3)</t>
  </si>
  <si>
    <t>03</t>
  </si>
  <si>
    <t>匯入匯款(註3)</t>
  </si>
  <si>
    <t>信用狀通知</t>
  </si>
  <si>
    <t>05</t>
  </si>
  <si>
    <t>出口押匯</t>
  </si>
  <si>
    <t>06</t>
  </si>
  <si>
    <t>出口託收匯入款</t>
  </si>
  <si>
    <t>07</t>
  </si>
  <si>
    <t>應收帳款收買-無追索權</t>
  </si>
  <si>
    <t>08</t>
  </si>
  <si>
    <t>應收帳款收買-有追索權</t>
  </si>
  <si>
    <t>09</t>
  </si>
  <si>
    <t>保兌業務</t>
  </si>
  <si>
    <t>10</t>
  </si>
  <si>
    <t>簽發信用狀</t>
  </si>
  <si>
    <t>11</t>
  </si>
  <si>
    <t>進口結匯</t>
  </si>
  <si>
    <t>12</t>
  </si>
  <si>
    <t>進口託收匯出款</t>
  </si>
  <si>
    <t>13</t>
  </si>
  <si>
    <t>匯票承兌</t>
  </si>
  <si>
    <t>14</t>
  </si>
  <si>
    <t>代理收付款項</t>
  </si>
  <si>
    <t>15</t>
  </si>
  <si>
    <t>授信業務(註4)</t>
  </si>
  <si>
    <t>16</t>
  </si>
  <si>
    <t>兌換買入人民幣</t>
  </si>
  <si>
    <t>17</t>
  </si>
  <si>
    <t>兌換賣出人民幣</t>
  </si>
  <si>
    <t>18</t>
  </si>
  <si>
    <t>投資人民幣有價證券(註5)</t>
  </si>
  <si>
    <t>19</t>
  </si>
  <si>
    <t>經主管機關核准之其他業務(註6)</t>
  </si>
  <si>
    <t>註：1. 業務項目第1項「收受客戶存款」之「筆數」及「金額」欄，請分別填列月底存款戶之「戶數」及月底之存款「餘額」；其餘業務項目中之「筆數」及「金額」欄，則分別填列承做筆數及承做量。</t>
  </si>
  <si>
    <t xml:space="preserve">    2.「大陸台商」係指依台灣地區與大陸地區人民關係條例第三十五條規定經許可投資大陸者。</t>
  </si>
  <si>
    <t>年月</t>
  </si>
  <si>
    <t>編號</t>
  </si>
  <si>
    <t>版次</t>
  </si>
  <si>
    <t>FMB1</t>
  </si>
  <si>
    <t>OBU名稱代號</t>
  </si>
  <si>
    <t>整數</t>
  </si>
  <si>
    <t>位數</t>
  </si>
  <si>
    <t>訊息</t>
  </si>
  <si>
    <t>檢核</t>
  </si>
  <si>
    <t>餘額</t>
  </si>
  <si>
    <r>
      <t xml:space="preserve">                </t>
    </r>
    <r>
      <rPr>
        <b/>
        <sz val="18"/>
        <rFont val="標楷體"/>
        <family val="4"/>
      </rPr>
      <t>銀行(FMB1)國際金融業務分行辦理人民幣業務月報表(客戶別)</t>
    </r>
  </si>
  <si>
    <r>
      <t xml:space="preserve"> </t>
    </r>
    <r>
      <rPr>
        <sz val="10"/>
        <rFont val="細明體"/>
        <family val="3"/>
      </rPr>
      <t xml:space="preserve">   3</t>
    </r>
    <r>
      <rPr>
        <sz val="10"/>
        <rFont val="標楷體"/>
        <family val="4"/>
      </rPr>
      <t>. OBU授信撥款時，無論有無存入客戶帳戶，均須填匯入匯款，若依客戶指示匯出時，則再填匯出匯款。客戶匯入還本付息(無論有無入戶)時，須填報匯入匯款，再填匯出匯款。</t>
    </r>
  </si>
  <si>
    <t xml:space="preserve">    4. 係指直接對客戶辦理人民幣授信，包括短期貿易融資及國際聯貸。</t>
  </si>
  <si>
    <t xml:space="preserve">    5. 往來客戶別係以有價證券之發行機構區分，並以買進成本列報。</t>
  </si>
  <si>
    <t xml:space="preserve">    6. 「經主管機關核准之其他業務」不含衍生性金融商品、信託、同業往來等業務。</t>
  </si>
  <si>
    <t xml:space="preserve">    7. 灰底儲存格免填數據。</t>
  </si>
  <si>
    <r>
      <t xml:space="preserve">                             </t>
    </r>
    <r>
      <rPr>
        <sz val="12"/>
        <rFont val="標楷體"/>
        <family val="4"/>
      </rPr>
      <t>往</t>
    </r>
    <r>
      <rPr>
        <sz val="12"/>
        <rFont val="Times New Roman"/>
        <family val="1"/>
      </rPr>
      <t xml:space="preserve">  </t>
    </r>
    <r>
      <rPr>
        <sz val="12"/>
        <rFont val="標楷體"/>
        <family val="4"/>
      </rPr>
      <t>來</t>
    </r>
    <r>
      <rPr>
        <sz val="12"/>
        <rFont val="Times New Roman"/>
        <family val="1"/>
      </rPr>
      <t xml:space="preserve">  </t>
    </r>
    <r>
      <rPr>
        <sz val="12"/>
        <rFont val="標楷體"/>
        <family val="4"/>
      </rPr>
      <t>客</t>
    </r>
    <r>
      <rPr>
        <sz val="12"/>
        <rFont val="Times New Roman"/>
        <family val="1"/>
      </rPr>
      <t xml:space="preserve">  </t>
    </r>
    <r>
      <rPr>
        <sz val="12"/>
        <rFont val="標楷體"/>
        <family val="4"/>
      </rPr>
      <t>戶</t>
    </r>
    <r>
      <rPr>
        <sz val="12"/>
        <rFont val="Times New Roman"/>
        <family val="1"/>
      </rPr>
      <t xml:space="preserve">  </t>
    </r>
    <r>
      <rPr>
        <sz val="12"/>
        <rFont val="標楷體"/>
        <family val="4"/>
      </rPr>
      <t>別</t>
    </r>
  </si>
  <si>
    <t>04</t>
  </si>
  <si>
    <t>民國   年  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</si>
</sst>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
  </numFmts>
  <fonts count="49">
    <font>
      <sz val="12"/>
      <name val="新細明體"/>
      <family val="1"/>
    </font>
    <font>
      <sz val="12"/>
      <color indexed="8"/>
      <name val="新細明體"/>
      <family val="1"/>
    </font>
    <font>
      <sz val="9"/>
      <name val="新細明體"/>
      <family val="1"/>
    </font>
    <font>
      <b/>
      <sz val="18"/>
      <name val="標楷體"/>
      <family val="4"/>
    </font>
    <font>
      <sz val="12"/>
      <name val="標楷體"/>
      <family val="4"/>
    </font>
    <font>
      <sz val="16"/>
      <name val="新細明體"/>
      <family val="1"/>
    </font>
    <font>
      <sz val="14"/>
      <name val="標楷體"/>
      <family val="4"/>
    </font>
    <font>
      <sz val="16"/>
      <name val="標楷體"/>
      <family val="4"/>
    </font>
    <font>
      <sz val="12"/>
      <name val="Times New Roman"/>
      <family val="1"/>
    </font>
    <font>
      <sz val="11"/>
      <color indexed="8"/>
      <name val="Times New Roman"/>
      <family val="1"/>
    </font>
    <font>
      <sz val="10"/>
      <name val="標楷體"/>
      <family val="4"/>
    </font>
    <font>
      <sz val="10"/>
      <name val="細明體"/>
      <family val="3"/>
    </font>
    <font>
      <sz val="14"/>
      <name val="Times New Roman"/>
      <family val="1"/>
    </font>
    <font>
      <sz val="10"/>
      <name val="新細明體"/>
      <family val="1"/>
    </font>
    <font>
      <b/>
      <u val="single"/>
      <sz val="18"/>
      <name val="標楷體"/>
      <family val="4"/>
    </font>
    <font>
      <u val="single"/>
      <sz val="18"/>
      <color indexed="10"/>
      <name val="標楷體"/>
      <family val="4"/>
    </font>
    <font>
      <sz val="12"/>
      <color indexed="10"/>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double"/>
      <top style="thin"/>
      <bottom style="thin"/>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thin"/>
    </border>
    <border>
      <left style="double"/>
      <right>
        <color indexed="63"/>
      </right>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8" fillId="0" borderId="0">
      <alignment/>
      <protection/>
    </xf>
    <xf numFmtId="43" fontId="0" fillId="0" borderId="0" applyFont="0" applyFill="0" applyBorder="0" applyAlignment="0" applyProtection="0"/>
    <xf numFmtId="41" fontId="1" fillId="0" borderId="0" applyFont="0" applyFill="0" applyBorder="0" applyAlignment="0" applyProtection="0"/>
    <xf numFmtId="0" fontId="34" fillId="19" borderId="0" applyNumberFormat="0" applyBorder="0" applyAlignment="0" applyProtection="0"/>
    <xf numFmtId="0" fontId="35" fillId="0" borderId="1" applyNumberFormat="0" applyFill="0" applyAlignment="0" applyProtection="0"/>
    <xf numFmtId="0" fontId="36" fillId="20" borderId="0" applyNumberFormat="0" applyBorder="0" applyAlignment="0" applyProtection="0"/>
    <xf numFmtId="9" fontId="1" fillId="0" borderId="0" applyFont="0" applyFill="0" applyBorder="0" applyAlignment="0" applyProtection="0"/>
    <xf numFmtId="0" fontId="37"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8" fillId="0" borderId="3" applyNumberFormat="0" applyFill="0" applyAlignment="0" applyProtection="0"/>
    <xf numFmtId="0" fontId="1" fillId="22" borderId="4" applyNumberFormat="0" applyFont="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29" borderId="2" applyNumberFormat="0" applyAlignment="0" applyProtection="0"/>
    <xf numFmtId="0" fontId="45" fillId="21" borderId="8" applyNumberFormat="0" applyAlignment="0" applyProtection="0"/>
    <xf numFmtId="0" fontId="46" fillId="30" borderId="9" applyNumberFormat="0" applyAlignment="0" applyProtection="0"/>
    <xf numFmtId="0" fontId="47" fillId="31" borderId="0" applyNumberFormat="0" applyBorder="0" applyAlignment="0" applyProtection="0"/>
    <xf numFmtId="0" fontId="48" fillId="0" borderId="0" applyNumberFormat="0" applyFill="0" applyBorder="0" applyAlignment="0" applyProtection="0"/>
  </cellStyleXfs>
  <cellXfs count="71">
    <xf numFmtId="0" fontId="0" fillId="0" borderId="0" xfId="0" applyAlignment="1">
      <alignment vertical="center"/>
    </xf>
    <xf numFmtId="0" fontId="0" fillId="0" borderId="0" xfId="33" applyFont="1" applyProtection="1">
      <alignment/>
      <protection/>
    </xf>
    <xf numFmtId="176" fontId="0" fillId="0" borderId="0" xfId="33" applyNumberFormat="1" applyFont="1" applyProtection="1">
      <alignment/>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center"/>
      <protection/>
    </xf>
    <xf numFmtId="177" fontId="13" fillId="32" borderId="10" xfId="0" applyNumberFormat="1" applyFont="1" applyFill="1" applyBorder="1" applyAlignment="1" applyProtection="1">
      <alignment horizontal="right" vertical="center" shrinkToFit="1"/>
      <protection locked="0"/>
    </xf>
    <xf numFmtId="177" fontId="13" fillId="32" borderId="11" xfId="0" applyNumberFormat="1" applyFont="1" applyFill="1" applyBorder="1" applyAlignment="1" applyProtection="1">
      <alignment horizontal="right" vertical="center" shrinkToFit="1"/>
      <protection locked="0"/>
    </xf>
    <xf numFmtId="177" fontId="13" fillId="32" borderId="12" xfId="0" applyNumberFormat="1" applyFont="1" applyFill="1" applyBorder="1" applyAlignment="1" applyProtection="1">
      <alignment horizontal="right" vertical="center" shrinkToFit="1"/>
      <protection locked="0"/>
    </xf>
    <xf numFmtId="0" fontId="15" fillId="0" borderId="0" xfId="0" applyFont="1" applyAlignment="1" applyProtection="1">
      <alignment vertical="center"/>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8" fillId="0" borderId="0" xfId="0" applyFont="1" applyAlignment="1" applyProtection="1">
      <alignment/>
      <protection/>
    </xf>
    <xf numFmtId="0" fontId="8" fillId="0" borderId="0" xfId="33" applyFont="1" applyProtection="1">
      <alignment/>
      <protection/>
    </xf>
    <xf numFmtId="0" fontId="4" fillId="0" borderId="0" xfId="0" applyFont="1" applyAlignment="1" applyProtection="1">
      <alignment/>
      <protection/>
    </xf>
    <xf numFmtId="49" fontId="8" fillId="0" borderId="0" xfId="33" applyNumberFormat="1" applyFont="1" applyAlignment="1" applyProtection="1">
      <alignment horizontal="right"/>
      <protection/>
    </xf>
    <xf numFmtId="0" fontId="5" fillId="0" borderId="0" xfId="0" applyFont="1" applyAlignment="1" applyProtection="1">
      <alignment vertical="center"/>
      <protection/>
    </xf>
    <xf numFmtId="176" fontId="6" fillId="0" borderId="0" xfId="0" applyNumberFormat="1" applyFont="1" applyAlignment="1" applyProtection="1">
      <alignment vertical="center"/>
      <protection/>
    </xf>
    <xf numFmtId="0" fontId="16" fillId="0" borderId="13" xfId="0" applyFont="1" applyFill="1" applyBorder="1" applyAlignment="1" applyProtection="1">
      <alignment vertical="center"/>
      <protection/>
    </xf>
    <xf numFmtId="0" fontId="5" fillId="0" borderId="14" xfId="0" applyFont="1" applyBorder="1" applyAlignment="1" applyProtection="1">
      <alignment vertical="center"/>
      <protection/>
    </xf>
    <xf numFmtId="0" fontId="8" fillId="0" borderId="15" xfId="0" applyFont="1" applyBorder="1" applyAlignment="1" applyProtection="1">
      <alignment horizontal="left" vertical="top"/>
      <protection/>
    </xf>
    <xf numFmtId="0" fontId="8" fillId="0" borderId="15" xfId="0" applyFont="1" applyBorder="1" applyAlignment="1" applyProtection="1">
      <alignment horizontal="left" vertical="center"/>
      <protection/>
    </xf>
    <xf numFmtId="0" fontId="0" fillId="0" borderId="16" xfId="0" applyBorder="1" applyAlignment="1" applyProtection="1">
      <alignment vertical="center"/>
      <protection/>
    </xf>
    <xf numFmtId="176" fontId="4" fillId="0" borderId="10" xfId="0" applyNumberFormat="1"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0" fillId="0" borderId="0" xfId="0" applyBorder="1" applyAlignment="1" applyProtection="1">
      <alignment vertical="center"/>
      <protection/>
    </xf>
    <xf numFmtId="176" fontId="4"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16" fillId="0" borderId="19" xfId="0" applyFont="1" applyFill="1" applyBorder="1" applyAlignment="1" applyProtection="1">
      <alignment vertical="center"/>
      <protection/>
    </xf>
    <xf numFmtId="49" fontId="4" fillId="0" borderId="10" xfId="0" applyNumberFormat="1" applyFont="1" applyBorder="1" applyAlignment="1" applyProtection="1">
      <alignment horizontal="center" vertical="center"/>
      <protection/>
    </xf>
    <xf numFmtId="0" fontId="4" fillId="0" borderId="20" xfId="0" applyFont="1" applyBorder="1" applyAlignment="1" applyProtection="1">
      <alignment horizontal="left" vertical="center" wrapText="1"/>
      <protection/>
    </xf>
    <xf numFmtId="176" fontId="0" fillId="0" borderId="0" xfId="0" applyNumberFormat="1" applyAlignment="1" applyProtection="1">
      <alignment vertical="center"/>
      <protection/>
    </xf>
    <xf numFmtId="176" fontId="9" fillId="33" borderId="21" xfId="0" applyNumberFormat="1" applyFont="1" applyFill="1" applyBorder="1" applyAlignment="1" applyProtection="1">
      <alignment horizontal="right" vertical="center"/>
      <protection/>
    </xf>
    <xf numFmtId="0" fontId="0" fillId="34" borderId="10" xfId="0" applyFill="1" applyBorder="1" applyAlignment="1" applyProtection="1">
      <alignment vertical="center"/>
      <protection/>
    </xf>
    <xf numFmtId="0" fontId="0" fillId="34" borderId="11" xfId="0" applyFill="1" applyBorder="1" applyAlignment="1" applyProtection="1">
      <alignment vertical="center"/>
      <protection/>
    </xf>
    <xf numFmtId="0" fontId="10" fillId="0" borderId="22" xfId="0" applyFont="1" applyFill="1" applyBorder="1" applyAlignment="1" applyProtection="1">
      <alignment horizontal="left" vertical="center"/>
      <protection/>
    </xf>
    <xf numFmtId="0" fontId="10" fillId="0" borderId="0" xfId="0" applyFont="1" applyBorder="1" applyAlignment="1" applyProtection="1">
      <alignment horizontal="left" wrapText="1"/>
      <protection/>
    </xf>
    <xf numFmtId="0" fontId="10" fillId="0" borderId="0" xfId="0" applyFont="1" applyFill="1" applyBorder="1" applyAlignment="1" applyProtection="1">
      <alignment horizontal="left" vertical="center"/>
      <protection/>
    </xf>
    <xf numFmtId="0" fontId="4" fillId="0" borderId="23"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176" fontId="4" fillId="0" borderId="26" xfId="0" applyNumberFormat="1" applyFont="1" applyBorder="1" applyAlignment="1" applyProtection="1">
      <alignment horizontal="center" vertical="center"/>
      <protection/>
    </xf>
    <xf numFmtId="176" fontId="4" fillId="0" borderId="27" xfId="0" applyNumberFormat="1"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176" fontId="4" fillId="0" borderId="34" xfId="0" applyNumberFormat="1" applyFont="1" applyBorder="1" applyAlignment="1" applyProtection="1">
      <alignment horizontal="center" vertical="center" wrapText="1"/>
      <protection/>
    </xf>
    <xf numFmtId="176" fontId="4" fillId="0" borderId="29" xfId="0" applyNumberFormat="1" applyFont="1" applyBorder="1" applyAlignment="1" applyProtection="1">
      <alignment horizontal="center" vertical="center" wrapText="1"/>
      <protection/>
    </xf>
    <xf numFmtId="176" fontId="4" fillId="0" borderId="35" xfId="0" applyNumberFormat="1" applyFont="1" applyBorder="1" applyAlignment="1" applyProtection="1">
      <alignment horizontal="center" vertical="center" wrapText="1"/>
      <protection/>
    </xf>
    <xf numFmtId="176" fontId="4" fillId="0" borderId="33" xfId="0" applyNumberFormat="1" applyFont="1" applyBorder="1" applyAlignment="1" applyProtection="1">
      <alignment horizontal="center" vertical="center" wrapText="1"/>
      <protection/>
    </xf>
    <xf numFmtId="176" fontId="4" fillId="0" borderId="17" xfId="0" applyNumberFormat="1" applyFont="1" applyBorder="1" applyAlignment="1" applyProtection="1" quotePrefix="1">
      <alignment horizontal="center" vertical="center" wrapText="1"/>
      <protection/>
    </xf>
    <xf numFmtId="176" fontId="4" fillId="0" borderId="21" xfId="0" applyNumberFormat="1" applyFont="1" applyBorder="1" applyAlignment="1" applyProtection="1">
      <alignment horizontal="center" vertical="center" wrapText="1"/>
      <protection/>
    </xf>
    <xf numFmtId="176" fontId="4" fillId="0" borderId="11" xfId="0" applyNumberFormat="1" applyFont="1" applyBorder="1" applyAlignment="1" applyProtection="1">
      <alignment horizontal="center" vertical="center" wrapText="1"/>
      <protection/>
    </xf>
    <xf numFmtId="0" fontId="4"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176" fontId="4" fillId="0" borderId="35" xfId="0" applyNumberFormat="1" applyFont="1" applyBorder="1" applyAlignment="1" applyProtection="1" quotePrefix="1">
      <alignment horizontal="center" vertical="center"/>
      <protection/>
    </xf>
    <xf numFmtId="176" fontId="4" fillId="0" borderId="33" xfId="0" applyNumberFormat="1" applyFont="1" applyBorder="1" applyAlignment="1" applyProtection="1">
      <alignment horizontal="center" vertical="center"/>
      <protection/>
    </xf>
    <xf numFmtId="0" fontId="14" fillId="32" borderId="0" xfId="0" applyNumberFormat="1" applyFont="1" applyFill="1" applyBorder="1" applyAlignment="1" applyProtection="1">
      <alignment horizontal="center" vertical="center" shrinkToFit="1"/>
      <protection locked="0"/>
    </xf>
    <xf numFmtId="0" fontId="7" fillId="32" borderId="0" xfId="0" applyNumberFormat="1" applyFont="1" applyFill="1" applyBorder="1" applyAlignment="1" applyProtection="1">
      <alignment horizontal="center" vertical="center" shrinkToFit="1"/>
      <protection locked="0"/>
    </xf>
    <xf numFmtId="0" fontId="4" fillId="0" borderId="0" xfId="0" applyFont="1" applyAlignment="1" applyProtection="1">
      <alignment horizontal="center" vertical="center"/>
      <protection/>
    </xf>
    <xf numFmtId="0" fontId="10" fillId="0" borderId="22" xfId="0" applyFont="1" applyFill="1" applyBorder="1" applyAlignment="1" applyProtection="1">
      <alignment horizontal="left" vertical="center"/>
      <protection/>
    </xf>
    <xf numFmtId="176" fontId="4" fillId="0" borderId="13" xfId="0" applyNumberFormat="1" applyFont="1" applyBorder="1" applyAlignment="1" applyProtection="1">
      <alignment horizontal="right" vertical="center"/>
      <protection/>
    </xf>
    <xf numFmtId="49" fontId="13" fillId="32" borderId="13" xfId="0" applyNumberFormat="1" applyFont="1" applyFill="1" applyBorder="1" applyAlignment="1" applyProtection="1">
      <alignment horizontal="center" vertical="center" shrinkToFit="1"/>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FOA001D"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0</xdr:rowOff>
    </xdr:from>
    <xdr:to>
      <xdr:col>3</xdr:col>
      <xdr:colOff>0</xdr:colOff>
      <xdr:row>7</xdr:row>
      <xdr:rowOff>0</xdr:rowOff>
    </xdr:to>
    <xdr:sp>
      <xdr:nvSpPr>
        <xdr:cNvPr id="1" name="Line 1"/>
        <xdr:cNvSpPr>
          <a:spLocks/>
        </xdr:cNvSpPr>
      </xdr:nvSpPr>
      <xdr:spPr>
        <a:xfrm>
          <a:off x="2562225" y="819150"/>
          <a:ext cx="2600325" cy="1409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OMYCHEN\Desktop\FMB%20%20Test\&#20841;&#23736;&#36039;&#26009;&#318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MYCHEN\Desktop\FMB%20%20Test\&#20841;&#23736;&#36039;&#26009;&#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簽報用表"/>
      <sheetName val="D1"/>
      <sheetName val="D2"/>
      <sheetName val="D3"/>
      <sheetName val="D4"/>
      <sheetName val="D4-1"/>
      <sheetName val="D5L"/>
      <sheetName val="D5O"/>
      <sheetName val="D5F"/>
      <sheetName val="D6"/>
      <sheetName val="D6-1"/>
      <sheetName val="D7"/>
      <sheetName val="G簽報用表"/>
      <sheetName val="G1(R2-9)"/>
      <sheetName val="G2(R2-10)"/>
      <sheetName val="G3(R2-11)"/>
      <sheetName val="G4(R1-2)(R2-2)"/>
      <sheetName val="R1-1"/>
      <sheetName val="R1-3"/>
      <sheetName val="R1-4(R2-4)"/>
      <sheetName val="R1-4參考表"/>
      <sheetName val="VSB全體obu_m匯出入本月"/>
      <sheetName val="R2-1"/>
      <sheetName val="R2-3"/>
      <sheetName val="R2-5"/>
      <sheetName val="R2-8a"/>
      <sheetName val="R2-14"/>
      <sheetName val="R2-15"/>
      <sheetName val="R2-16"/>
      <sheetName val="有擔無擔統計月報"/>
      <sheetName val="R2-17"/>
      <sheetName val="VWC大陸地區客戶存款變動分析表"/>
      <sheetName val="簽報合併資料"/>
      <sheetName val="AI801匯出入統計月報表"/>
      <sheetName val="VWA前後期差異比較OBU_M"/>
      <sheetName val="VWB兩岸匯款差異比較"/>
      <sheetName val="VWD前後期差異比較g1"/>
      <sheetName val="VWE檢核完成"/>
      <sheetName val="VWE檢核試算"/>
      <sheetName val="VSA全體obu_m匯出入上月"/>
      <sheetName val="VSC業務彙總obu_m"/>
      <sheetName val="VSD匯出入大陸地區M"/>
      <sheetName val="VSE匯出入G2"/>
      <sheetName val="VSF業務彙總g2"/>
      <sheetName val="VSG業務彙總g1"/>
      <sheetName val="VSH本月g1"/>
      <sheetName val="VSI上月g1"/>
      <sheetName val="VSJ全部obu名稱"/>
      <sheetName val="M3andM6"/>
      <sheetName val="M4"/>
      <sheetName val="M5"/>
      <sheetName val="M11CN"/>
      <sheetName val="M11YA"/>
      <sheetName val="資料匯入檢核訊息表"/>
      <sheetName val="obu_mtmp"/>
      <sheetName val="obu_m_g1tmp"/>
      <sheetName val="obu_m_g2tmp"/>
    </sheetNames>
    <sheetDataSet>
      <sheetData sheetId="40">
        <row r="2">
          <cell r="A2" t="str">
            <v>資金往來</v>
          </cell>
          <cell r="B2" t="str">
            <v>年月</v>
          </cell>
          <cell r="C2" t="str">
            <v>匯出款項筆數之總計</v>
          </cell>
          <cell r="D2" t="str">
            <v>匯出款項金額之總計</v>
          </cell>
          <cell r="E2" t="str">
            <v>匯入款項筆數之總計</v>
          </cell>
          <cell r="F2" t="str">
            <v>匯入款項金額之總計</v>
          </cell>
          <cell r="G2" t="str">
            <v>信用狀通知筆數之總計</v>
          </cell>
          <cell r="H2" t="str">
            <v>信用狀通知金額之總計</v>
          </cell>
          <cell r="I2" t="str">
            <v>出口押匯筆數之總計</v>
          </cell>
          <cell r="J2" t="str">
            <v>出口押匯金額之總計</v>
          </cell>
          <cell r="K2" t="str">
            <v>出口託收匯入款筆數之總計</v>
          </cell>
          <cell r="L2" t="str">
            <v>出口託收匯入款金額之總計</v>
          </cell>
          <cell r="M2" t="str">
            <v>應收帳款收買筆數之總計</v>
          </cell>
          <cell r="N2" t="str">
            <v>應收帳款收買金額之總計</v>
          </cell>
          <cell r="O2" t="str">
            <v>保兌業務筆數之總計</v>
          </cell>
          <cell r="P2" t="str">
            <v>保兌業務金額之總計</v>
          </cell>
          <cell r="Q2" t="str">
            <v>簽發信用狀筆數之總計</v>
          </cell>
          <cell r="R2" t="str">
            <v>簽發信用狀金額之總計</v>
          </cell>
          <cell r="S2" t="str">
            <v>匯票承兌筆數之總計</v>
          </cell>
          <cell r="T2" t="str">
            <v>匯票承兌金額之總計</v>
          </cell>
          <cell r="U2" t="str">
            <v>進口結匯筆數之總計</v>
          </cell>
          <cell r="V2" t="str">
            <v>進口結匯金額之總計</v>
          </cell>
          <cell r="W2" t="str">
            <v>進口託收匯出款筆數之總計</v>
          </cell>
          <cell r="X2" t="str">
            <v>進口託收匯出款金額之總計</v>
          </cell>
          <cell r="Y2" t="str">
            <v>代理收付款項筆數之總計</v>
          </cell>
          <cell r="Z2" t="str">
            <v>代理收付款項金額之總計</v>
          </cell>
          <cell r="AA2" t="str">
            <v>直接授信筆數之總計</v>
          </cell>
          <cell r="AB2" t="str">
            <v>直接授信金額之總計</v>
          </cell>
          <cell r="AC2" t="str">
            <v>間接授信筆數之總計</v>
          </cell>
          <cell r="AD2" t="str">
            <v>間接授信金額之總計</v>
          </cell>
          <cell r="AE2" t="str">
            <v>經主管機關核准辦理之其他業務筆數之總計</v>
          </cell>
          <cell r="AF2" t="str">
            <v>經主管機關核准辦理之其他業務金額之總計</v>
          </cell>
          <cell r="AG2" t="str">
            <v>同業往來借方餘額之總計</v>
          </cell>
          <cell r="AH2" t="str">
            <v>同業往來貸方餘額之總計</v>
          </cell>
        </row>
        <row r="3">
          <cell r="A3" t="str">
            <v>obu_m_lf</v>
          </cell>
          <cell r="B3">
            <v>201004</v>
          </cell>
          <cell r="C3">
            <v>32659</v>
          </cell>
          <cell r="D3">
            <v>13558183</v>
          </cell>
          <cell r="E3">
            <v>7936</v>
          </cell>
          <cell r="F3">
            <v>4515034</v>
          </cell>
          <cell r="G3">
            <v>295</v>
          </cell>
          <cell r="H3">
            <v>163655</v>
          </cell>
          <cell r="I3">
            <v>626</v>
          </cell>
          <cell r="J3">
            <v>236564</v>
          </cell>
          <cell r="K3">
            <v>244</v>
          </cell>
          <cell r="L3">
            <v>49225</v>
          </cell>
          <cell r="M3">
            <v>92</v>
          </cell>
          <cell r="N3">
            <v>23711</v>
          </cell>
          <cell r="O3">
            <v>0</v>
          </cell>
          <cell r="P3">
            <v>0</v>
          </cell>
          <cell r="Q3">
            <v>968</v>
          </cell>
          <cell r="R3">
            <v>138915</v>
          </cell>
          <cell r="S3">
            <v>380</v>
          </cell>
          <cell r="T3">
            <v>23395</v>
          </cell>
          <cell r="U3">
            <v>1256</v>
          </cell>
          <cell r="V3">
            <v>93056</v>
          </cell>
          <cell r="W3">
            <v>147</v>
          </cell>
          <cell r="X3">
            <v>8671</v>
          </cell>
          <cell r="Y3">
            <v>0</v>
          </cell>
          <cell r="Z3">
            <v>0</v>
          </cell>
          <cell r="AA3">
            <v>1</v>
          </cell>
          <cell r="AB3">
            <v>720</v>
          </cell>
          <cell r="AC3">
            <v>7</v>
          </cell>
          <cell r="AD3">
            <v>11971</v>
          </cell>
          <cell r="AE3">
            <v>0</v>
          </cell>
          <cell r="AF3">
            <v>0</v>
          </cell>
          <cell r="AG3">
            <v>2170</v>
          </cell>
          <cell r="AH3">
            <v>327</v>
          </cell>
        </row>
        <row r="4">
          <cell r="A4" t="str">
            <v>obu_m_o</v>
          </cell>
          <cell r="B4">
            <v>201004</v>
          </cell>
          <cell r="C4">
            <v>2396</v>
          </cell>
          <cell r="D4">
            <v>140352</v>
          </cell>
          <cell r="E4">
            <v>912</v>
          </cell>
          <cell r="F4">
            <v>148894</v>
          </cell>
          <cell r="G4">
            <v>12</v>
          </cell>
          <cell r="H4">
            <v>6770</v>
          </cell>
          <cell r="I4">
            <v>32</v>
          </cell>
          <cell r="J4">
            <v>14968</v>
          </cell>
          <cell r="K4">
            <v>31</v>
          </cell>
          <cell r="L4">
            <v>3861</v>
          </cell>
          <cell r="M4">
            <v>0</v>
          </cell>
          <cell r="N4">
            <v>0</v>
          </cell>
          <cell r="O4">
            <v>0</v>
          </cell>
          <cell r="P4">
            <v>0</v>
          </cell>
          <cell r="Q4">
            <v>35</v>
          </cell>
          <cell r="R4">
            <v>8254</v>
          </cell>
          <cell r="S4">
            <v>17</v>
          </cell>
          <cell r="T4">
            <v>895</v>
          </cell>
          <cell r="U4">
            <v>116</v>
          </cell>
          <cell r="V4">
            <v>7990</v>
          </cell>
          <cell r="W4">
            <v>2</v>
          </cell>
          <cell r="X4">
            <v>14</v>
          </cell>
          <cell r="Y4">
            <v>0</v>
          </cell>
          <cell r="Z4">
            <v>0</v>
          </cell>
          <cell r="AA4">
            <v>0</v>
          </cell>
          <cell r="AB4">
            <v>0</v>
          </cell>
          <cell r="AC4">
            <v>0</v>
          </cell>
          <cell r="AD4">
            <v>0</v>
          </cell>
          <cell r="AE4">
            <v>0</v>
          </cell>
          <cell r="AF4">
            <v>0</v>
          </cell>
          <cell r="AG4">
            <v>3</v>
          </cell>
          <cell r="AH4">
            <v>0</v>
          </cell>
        </row>
        <row r="5">
          <cell r="A5" t="str">
            <v>obu_m_lof</v>
          </cell>
          <cell r="B5">
            <v>201004</v>
          </cell>
          <cell r="C5">
            <v>35055</v>
          </cell>
          <cell r="D5">
            <v>13698535</v>
          </cell>
          <cell r="E5">
            <v>8848</v>
          </cell>
          <cell r="F5">
            <v>4663928</v>
          </cell>
          <cell r="G5">
            <v>307</v>
          </cell>
          <cell r="H5">
            <v>170425</v>
          </cell>
          <cell r="I5">
            <v>658</v>
          </cell>
          <cell r="J5">
            <v>251532</v>
          </cell>
          <cell r="K5">
            <v>275</v>
          </cell>
          <cell r="L5">
            <v>53086</v>
          </cell>
          <cell r="M5">
            <v>92</v>
          </cell>
          <cell r="N5">
            <v>23711</v>
          </cell>
          <cell r="O5">
            <v>0</v>
          </cell>
          <cell r="P5">
            <v>0</v>
          </cell>
          <cell r="Q5">
            <v>1003</v>
          </cell>
          <cell r="R5">
            <v>147169</v>
          </cell>
          <cell r="S5">
            <v>397</v>
          </cell>
          <cell r="T5">
            <v>24290</v>
          </cell>
          <cell r="U5">
            <v>1372</v>
          </cell>
          <cell r="V5">
            <v>101046</v>
          </cell>
          <cell r="W5">
            <v>149</v>
          </cell>
          <cell r="X5">
            <v>8685</v>
          </cell>
          <cell r="Y5">
            <v>0</v>
          </cell>
          <cell r="Z5">
            <v>0</v>
          </cell>
          <cell r="AA5">
            <v>1</v>
          </cell>
          <cell r="AB5">
            <v>720</v>
          </cell>
          <cell r="AC5">
            <v>7</v>
          </cell>
          <cell r="AD5">
            <v>11971</v>
          </cell>
          <cell r="AE5">
            <v>0</v>
          </cell>
          <cell r="AF5">
            <v>0</v>
          </cell>
          <cell r="AG5">
            <v>2173</v>
          </cell>
          <cell r="AH5">
            <v>327</v>
          </cell>
        </row>
        <row r="6">
          <cell r="A6" t="str">
            <v>obu_m_lof</v>
          </cell>
          <cell r="B6">
            <v>201003</v>
          </cell>
          <cell r="C6">
            <v>35405</v>
          </cell>
          <cell r="D6">
            <v>14838523</v>
          </cell>
          <cell r="E6">
            <v>10189</v>
          </cell>
          <cell r="F6">
            <v>6973350</v>
          </cell>
          <cell r="G6">
            <v>820</v>
          </cell>
          <cell r="H6">
            <v>2598</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row>
        <row r="7">
          <cell r="A7" t="str">
            <v>obu_m_lof</v>
          </cell>
          <cell r="B7">
            <v>200904</v>
          </cell>
          <cell r="C7">
            <v>31631</v>
          </cell>
          <cell r="D7">
            <v>9172237</v>
          </cell>
          <cell r="E7">
            <v>8040</v>
          </cell>
          <cell r="F7">
            <v>4490500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row>
        <row r="8">
          <cell r="A8" t="str">
            <v>obu_m_g1</v>
          </cell>
          <cell r="B8">
            <v>201004</v>
          </cell>
          <cell r="C8">
            <v>91</v>
          </cell>
          <cell r="D8">
            <v>4</v>
          </cell>
          <cell r="E8">
            <v>0</v>
          </cell>
          <cell r="F8">
            <v>8836</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A9" t="str">
            <v>obu_m_lf</v>
          </cell>
          <cell r="B9">
            <v>201003</v>
          </cell>
          <cell r="C9">
            <v>32767</v>
          </cell>
          <cell r="D9">
            <v>14663314</v>
          </cell>
          <cell r="E9">
            <v>9189</v>
          </cell>
          <cell r="F9">
            <v>6807641</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row>
        <row r="10">
          <cell r="A10" t="str">
            <v>obu_m_lf</v>
          </cell>
          <cell r="B10">
            <v>200904</v>
          </cell>
          <cell r="C10">
            <v>29411</v>
          </cell>
          <cell r="D10">
            <v>9077072</v>
          </cell>
          <cell r="E10">
            <v>7273</v>
          </cell>
          <cell r="F10">
            <v>4388933</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簽報用表"/>
      <sheetName val="D1"/>
      <sheetName val="D2"/>
      <sheetName val="D3"/>
      <sheetName val="D4"/>
      <sheetName val="D4-1"/>
      <sheetName val="D5L"/>
      <sheetName val="D5O"/>
      <sheetName val="D5F"/>
      <sheetName val="D6"/>
      <sheetName val="D6-1"/>
      <sheetName val="D7"/>
      <sheetName val="G簽報用表"/>
      <sheetName val="G1(R2-9)"/>
      <sheetName val="G2(R2-10)"/>
      <sheetName val="G3(R2-11)"/>
      <sheetName val="G4(R1-2)(R2-2)"/>
      <sheetName val="R1-1"/>
      <sheetName val="R1-3"/>
      <sheetName val="R1-4(R2-4)"/>
      <sheetName val="R1-4參考表"/>
      <sheetName val="VSB全體obu_m匯出入本月"/>
      <sheetName val="R2-1"/>
      <sheetName val="R2-3"/>
      <sheetName val="R2-5"/>
      <sheetName val="R2-8a"/>
      <sheetName val="R2-14"/>
      <sheetName val="R2-15"/>
      <sheetName val="有擔無擔統計月報"/>
      <sheetName val="R2-16"/>
      <sheetName val="R2-17"/>
      <sheetName val="VWC大陸地區客戶存款變動分析表"/>
      <sheetName val="簽報合併資料"/>
      <sheetName val="AI801匯出入統計月報表"/>
      <sheetName val="VWA前後期差異比較OBU_M"/>
      <sheetName val="VWB兩岸匯款差異比較"/>
      <sheetName val="VWD前後期差異比較g1"/>
      <sheetName val="VWE檢核完成"/>
      <sheetName val="VWE檢核試算"/>
      <sheetName val="VSA全體obu_m匯出入上月"/>
      <sheetName val="VSC業務彙總obu_m"/>
      <sheetName val="VSD匯出入大陸地區M"/>
      <sheetName val="VSE匯出入G2"/>
      <sheetName val="VSF業務彙總g2"/>
      <sheetName val="VSG業務彙總g1"/>
      <sheetName val="VSH本月g1"/>
      <sheetName val="VSI上月g1"/>
      <sheetName val="VSJ全部obu名稱"/>
      <sheetName val="M3andM6"/>
      <sheetName val="M4"/>
      <sheetName val="M5"/>
      <sheetName val="M11CN"/>
      <sheetName val="M11YA"/>
      <sheetName val="資料匯入檢核訊息表"/>
      <sheetName val="obu_mtmp"/>
      <sheetName val="obu_m_g1tmp"/>
      <sheetName val="obu_m_g2tmp"/>
    </sheetNames>
    <sheetDataSet>
      <sheetData sheetId="44">
        <row r="2">
          <cell r="K2" t="str">
            <v>VLOOKUP($A3,$B$3:$L$23,3,FALSE)+VLOOKUP($A3,$B$3:$L$23,5,FALSE)+VLOOKUP($A3,$B$3:$L$23,7,FALSE)</v>
          </cell>
          <cell r="L2" t="str">
            <v>VLOOKUP($A3,$B$3:$L$23,4,FALSE)+VLOOKUP($A3,$B$3:$L$23,6,FALSE)+VLOOKUP($A3,$B$3:$L$23,8,FALSE)</v>
          </cell>
        </row>
        <row r="3">
          <cell r="C3" t="str">
            <v>業務項目代號之總計</v>
          </cell>
          <cell r="D3" t="str">
            <v>業務項目</v>
          </cell>
          <cell r="E3" t="str">
            <v>大陸台商筆數之總計</v>
          </cell>
          <cell r="F3" t="str">
            <v>大陸台商金額之總計</v>
          </cell>
          <cell r="G3" t="str">
            <v>大陸地區筆數之總計</v>
          </cell>
          <cell r="H3" t="str">
            <v>大陸地區金額之總計</v>
          </cell>
          <cell r="I3" t="str">
            <v>海外地區筆數之總計</v>
          </cell>
          <cell r="J3" t="str">
            <v>海外地區金額之總計</v>
          </cell>
          <cell r="K3" t="str">
            <v>合計筆數之總計</v>
          </cell>
          <cell r="L3" t="str">
            <v>合計金額之總計</v>
          </cell>
          <cell r="M3" t="str">
            <v>餘額之總計</v>
          </cell>
        </row>
        <row r="4">
          <cell r="C4">
            <v>1</v>
          </cell>
          <cell r="D4" t="str">
            <v>收受客戶存款</v>
          </cell>
          <cell r="E4">
            <v>114</v>
          </cell>
          <cell r="F4">
            <v>16614</v>
          </cell>
          <cell r="G4">
            <v>5</v>
          </cell>
          <cell r="H4">
            <v>47</v>
          </cell>
          <cell r="I4">
            <v>0</v>
          </cell>
          <cell r="J4">
            <v>0</v>
          </cell>
          <cell r="K4">
            <v>119</v>
          </cell>
          <cell r="L4">
            <v>16661</v>
          </cell>
          <cell r="M4">
            <v>16661</v>
          </cell>
        </row>
        <row r="5">
          <cell r="C5">
            <v>2</v>
          </cell>
          <cell r="D5" t="str">
            <v>匯出款項</v>
          </cell>
          <cell r="E5">
            <v>162</v>
          </cell>
          <cell r="F5">
            <v>152879</v>
          </cell>
          <cell r="G5">
            <v>0</v>
          </cell>
          <cell r="H5">
            <v>0</v>
          </cell>
          <cell r="I5">
            <v>0</v>
          </cell>
          <cell r="J5">
            <v>0</v>
          </cell>
          <cell r="K5">
            <v>162</v>
          </cell>
          <cell r="L5">
            <v>152879</v>
          </cell>
          <cell r="M5">
            <v>0</v>
          </cell>
        </row>
        <row r="6">
          <cell r="C6">
            <v>3</v>
          </cell>
          <cell r="D6" t="str">
            <v>匯入款項</v>
          </cell>
          <cell r="E6">
            <v>146</v>
          </cell>
          <cell r="F6">
            <v>153282</v>
          </cell>
          <cell r="G6">
            <v>1</v>
          </cell>
          <cell r="H6">
            <v>0</v>
          </cell>
          <cell r="I6">
            <v>0</v>
          </cell>
          <cell r="J6">
            <v>0</v>
          </cell>
          <cell r="K6">
            <v>147</v>
          </cell>
          <cell r="L6">
            <v>153282</v>
          </cell>
          <cell r="M6">
            <v>0</v>
          </cell>
        </row>
        <row r="7">
          <cell r="C7">
            <v>4</v>
          </cell>
          <cell r="D7" t="str">
            <v>信用狀通知</v>
          </cell>
          <cell r="E7">
            <v>0</v>
          </cell>
          <cell r="F7">
            <v>0</v>
          </cell>
          <cell r="G7">
            <v>0</v>
          </cell>
          <cell r="H7">
            <v>0</v>
          </cell>
          <cell r="I7">
            <v>0</v>
          </cell>
          <cell r="J7">
            <v>0</v>
          </cell>
          <cell r="K7">
            <v>0</v>
          </cell>
          <cell r="L7">
            <v>0</v>
          </cell>
          <cell r="M7">
            <v>0</v>
          </cell>
        </row>
        <row r="8">
          <cell r="C8">
            <v>5</v>
          </cell>
          <cell r="D8" t="str">
            <v>出口押匯</v>
          </cell>
          <cell r="E8">
            <v>3</v>
          </cell>
          <cell r="F8">
            <v>343</v>
          </cell>
          <cell r="G8">
            <v>0</v>
          </cell>
          <cell r="H8">
            <v>0</v>
          </cell>
          <cell r="I8">
            <v>0</v>
          </cell>
          <cell r="J8">
            <v>0</v>
          </cell>
          <cell r="K8">
            <v>3</v>
          </cell>
          <cell r="L8">
            <v>343</v>
          </cell>
          <cell r="M8">
            <v>132</v>
          </cell>
        </row>
        <row r="9">
          <cell r="C9">
            <v>6</v>
          </cell>
          <cell r="D9" t="str">
            <v>出口託收匯入款</v>
          </cell>
          <cell r="E9">
            <v>0</v>
          </cell>
          <cell r="F9">
            <v>0</v>
          </cell>
          <cell r="G9">
            <v>0</v>
          </cell>
          <cell r="H9">
            <v>0</v>
          </cell>
          <cell r="I9">
            <v>0</v>
          </cell>
          <cell r="J9">
            <v>0</v>
          </cell>
          <cell r="K9">
            <v>0</v>
          </cell>
          <cell r="L9">
            <v>0</v>
          </cell>
          <cell r="M9">
            <v>0</v>
          </cell>
        </row>
        <row r="10">
          <cell r="C10">
            <v>7</v>
          </cell>
          <cell r="D10" t="e">
            <v>#N/A</v>
          </cell>
          <cell r="E10">
            <v>308</v>
          </cell>
          <cell r="F10">
            <v>61775</v>
          </cell>
          <cell r="G10">
            <v>176</v>
          </cell>
          <cell r="H10">
            <v>219034</v>
          </cell>
          <cell r="I10">
            <v>5</v>
          </cell>
          <cell r="J10">
            <v>6410</v>
          </cell>
          <cell r="K10">
            <v>489</v>
          </cell>
          <cell r="L10">
            <v>287219</v>
          </cell>
          <cell r="M10">
            <v>520178</v>
          </cell>
        </row>
        <row r="11">
          <cell r="C11">
            <v>8</v>
          </cell>
          <cell r="D11" t="e">
            <v>#N/A</v>
          </cell>
          <cell r="E11">
            <v>0</v>
          </cell>
          <cell r="F11">
            <v>0</v>
          </cell>
          <cell r="G11">
            <v>0</v>
          </cell>
          <cell r="H11">
            <v>0</v>
          </cell>
          <cell r="I11">
            <v>0</v>
          </cell>
          <cell r="J11">
            <v>0</v>
          </cell>
          <cell r="K11">
            <v>0</v>
          </cell>
          <cell r="L11">
            <v>0</v>
          </cell>
          <cell r="M11">
            <v>0</v>
          </cell>
        </row>
        <row r="12">
          <cell r="C12">
            <v>9</v>
          </cell>
          <cell r="D12" t="str">
            <v>保兌業務</v>
          </cell>
          <cell r="E12">
            <v>0</v>
          </cell>
          <cell r="F12">
            <v>0</v>
          </cell>
          <cell r="G12">
            <v>0</v>
          </cell>
          <cell r="H12">
            <v>0</v>
          </cell>
          <cell r="I12">
            <v>0</v>
          </cell>
          <cell r="J12">
            <v>0</v>
          </cell>
          <cell r="K12">
            <v>0</v>
          </cell>
          <cell r="L12">
            <v>0</v>
          </cell>
          <cell r="M12">
            <v>0</v>
          </cell>
        </row>
        <row r="13">
          <cell r="C13">
            <v>10</v>
          </cell>
          <cell r="D13" t="str">
            <v>簽發信用狀</v>
          </cell>
          <cell r="E13">
            <v>0</v>
          </cell>
          <cell r="F13">
            <v>0</v>
          </cell>
          <cell r="G13">
            <v>0</v>
          </cell>
          <cell r="H13">
            <v>0</v>
          </cell>
          <cell r="I13">
            <v>0</v>
          </cell>
          <cell r="J13">
            <v>0</v>
          </cell>
          <cell r="K13">
            <v>0</v>
          </cell>
          <cell r="L13">
            <v>0</v>
          </cell>
          <cell r="M13">
            <v>0</v>
          </cell>
        </row>
        <row r="14">
          <cell r="C14">
            <v>11</v>
          </cell>
          <cell r="D14" t="str">
            <v>進口結匯</v>
          </cell>
          <cell r="E14">
            <v>0</v>
          </cell>
          <cell r="F14">
            <v>0</v>
          </cell>
          <cell r="G14">
            <v>0</v>
          </cell>
          <cell r="H14">
            <v>0</v>
          </cell>
          <cell r="I14">
            <v>0</v>
          </cell>
          <cell r="J14">
            <v>0</v>
          </cell>
          <cell r="K14">
            <v>0</v>
          </cell>
          <cell r="L14">
            <v>0</v>
          </cell>
          <cell r="M14">
            <v>0</v>
          </cell>
        </row>
        <row r="15">
          <cell r="C15">
            <v>12</v>
          </cell>
          <cell r="D15" t="str">
            <v>進口託收匯出款</v>
          </cell>
          <cell r="E15">
            <v>0</v>
          </cell>
          <cell r="F15">
            <v>0</v>
          </cell>
          <cell r="G15">
            <v>0</v>
          </cell>
          <cell r="H15">
            <v>0</v>
          </cell>
          <cell r="I15">
            <v>0</v>
          </cell>
          <cell r="J15">
            <v>0</v>
          </cell>
          <cell r="K15">
            <v>0</v>
          </cell>
          <cell r="L15">
            <v>0</v>
          </cell>
          <cell r="M15">
            <v>0</v>
          </cell>
        </row>
        <row r="16">
          <cell r="C16">
            <v>13</v>
          </cell>
          <cell r="D16" t="str">
            <v>匯票承兌</v>
          </cell>
          <cell r="E16">
            <v>0</v>
          </cell>
          <cell r="F16">
            <v>0</v>
          </cell>
          <cell r="G16">
            <v>0</v>
          </cell>
          <cell r="H16">
            <v>0</v>
          </cell>
          <cell r="I16">
            <v>0</v>
          </cell>
          <cell r="J16">
            <v>0</v>
          </cell>
          <cell r="K16">
            <v>0</v>
          </cell>
          <cell r="L16">
            <v>0</v>
          </cell>
          <cell r="M16">
            <v>0</v>
          </cell>
        </row>
        <row r="17">
          <cell r="C17">
            <v>14</v>
          </cell>
          <cell r="D17" t="str">
            <v>代理收付款項</v>
          </cell>
          <cell r="E17">
            <v>0</v>
          </cell>
          <cell r="F17">
            <v>0</v>
          </cell>
          <cell r="G17">
            <v>0</v>
          </cell>
          <cell r="H17">
            <v>0</v>
          </cell>
          <cell r="I17">
            <v>0</v>
          </cell>
          <cell r="J17">
            <v>0</v>
          </cell>
          <cell r="K17">
            <v>0</v>
          </cell>
          <cell r="L17">
            <v>0</v>
          </cell>
          <cell r="M17">
            <v>0</v>
          </cell>
        </row>
        <row r="18">
          <cell r="C18">
            <v>15</v>
          </cell>
          <cell r="D18" t="e">
            <v>#N/A</v>
          </cell>
          <cell r="E18">
            <v>234</v>
          </cell>
          <cell r="F18">
            <v>733460</v>
          </cell>
          <cell r="G18">
            <v>0</v>
          </cell>
          <cell r="H18">
            <v>0</v>
          </cell>
          <cell r="I18">
            <v>0</v>
          </cell>
          <cell r="J18">
            <v>0</v>
          </cell>
          <cell r="K18">
            <v>234</v>
          </cell>
          <cell r="L18">
            <v>733460</v>
          </cell>
          <cell r="M18">
            <v>6032644</v>
          </cell>
        </row>
        <row r="19">
          <cell r="C19">
            <v>16</v>
          </cell>
          <cell r="D19" t="e">
            <v>#N/A</v>
          </cell>
          <cell r="E19">
            <v>212</v>
          </cell>
          <cell r="F19">
            <v>651347</v>
          </cell>
          <cell r="G19">
            <v>0</v>
          </cell>
          <cell r="H19">
            <v>0</v>
          </cell>
          <cell r="I19">
            <v>0</v>
          </cell>
          <cell r="J19">
            <v>0</v>
          </cell>
          <cell r="K19">
            <v>212</v>
          </cell>
          <cell r="L19">
            <v>651347</v>
          </cell>
          <cell r="M19">
            <v>5565977</v>
          </cell>
        </row>
        <row r="20">
          <cell r="C20">
            <v>17</v>
          </cell>
          <cell r="D20" t="e">
            <v>#N/A</v>
          </cell>
          <cell r="E20">
            <v>199</v>
          </cell>
          <cell r="F20">
            <v>637651</v>
          </cell>
          <cell r="G20">
            <v>0</v>
          </cell>
          <cell r="H20">
            <v>0</v>
          </cell>
          <cell r="I20">
            <v>0</v>
          </cell>
          <cell r="J20">
            <v>0</v>
          </cell>
          <cell r="K20">
            <v>199</v>
          </cell>
          <cell r="L20">
            <v>637651</v>
          </cell>
          <cell r="M20">
            <v>5451335</v>
          </cell>
        </row>
        <row r="21">
          <cell r="C21">
            <v>18</v>
          </cell>
          <cell r="D21" t="e">
            <v>#N/A</v>
          </cell>
          <cell r="E21">
            <v>344</v>
          </cell>
          <cell r="F21">
            <v>1005501</v>
          </cell>
          <cell r="G21">
            <v>2</v>
          </cell>
          <cell r="H21">
            <v>4597</v>
          </cell>
          <cell r="I21">
            <v>0</v>
          </cell>
          <cell r="J21">
            <v>0</v>
          </cell>
          <cell r="K21">
            <v>346</v>
          </cell>
          <cell r="L21">
            <v>1010098</v>
          </cell>
          <cell r="M21">
            <v>4287009</v>
          </cell>
        </row>
        <row r="22">
          <cell r="C22">
            <v>19</v>
          </cell>
          <cell r="D22" t="e">
            <v>#N/A</v>
          </cell>
          <cell r="E22">
            <v>227</v>
          </cell>
          <cell r="F22">
            <v>821112</v>
          </cell>
          <cell r="G22">
            <v>1</v>
          </cell>
          <cell r="H22">
            <v>3000</v>
          </cell>
          <cell r="I22">
            <v>0</v>
          </cell>
          <cell r="J22">
            <v>0</v>
          </cell>
          <cell r="K22">
            <v>228</v>
          </cell>
          <cell r="L22">
            <v>824112</v>
          </cell>
          <cell r="M22">
            <v>2485827</v>
          </cell>
        </row>
        <row r="23">
          <cell r="C23">
            <v>20</v>
          </cell>
          <cell r="D23" t="e">
            <v>#N/A</v>
          </cell>
          <cell r="E23">
            <v>219</v>
          </cell>
          <cell r="F23">
            <v>784718</v>
          </cell>
          <cell r="G23">
            <v>1</v>
          </cell>
          <cell r="H23">
            <v>3000</v>
          </cell>
          <cell r="I23">
            <v>0</v>
          </cell>
          <cell r="J23">
            <v>0</v>
          </cell>
          <cell r="K23">
            <v>220</v>
          </cell>
          <cell r="L23">
            <v>787718</v>
          </cell>
          <cell r="M23">
            <v>2433677</v>
          </cell>
        </row>
        <row r="24">
          <cell r="C24">
            <v>21</v>
          </cell>
          <cell r="D24" t="str">
            <v>經主管機關核准辦理之其他業務</v>
          </cell>
          <cell r="E24">
            <v>0</v>
          </cell>
          <cell r="F24">
            <v>0</v>
          </cell>
          <cell r="G24">
            <v>0</v>
          </cell>
          <cell r="H24">
            <v>0</v>
          </cell>
          <cell r="I24">
            <v>0</v>
          </cell>
          <cell r="J24">
            <v>0</v>
          </cell>
          <cell r="K24">
            <v>0</v>
          </cell>
          <cell r="L24">
            <v>0</v>
          </cell>
          <cell r="M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34"/>
  <sheetViews>
    <sheetView tabSelected="1" zoomScalePageLayoutView="0" workbookViewId="0" topLeftCell="C7">
      <selection activeCell="C2" sqref="C2:O2"/>
    </sheetView>
  </sheetViews>
  <sheetFormatPr defaultColWidth="9.00390625" defaultRowHeight="16.5"/>
  <cols>
    <col min="1" max="1" width="21.50390625" style="9" customWidth="1"/>
    <col min="2" max="2" width="12.125" style="9" customWidth="1"/>
    <col min="3" max="3" width="34.125" style="9" customWidth="1"/>
    <col min="4" max="4" width="10.375" style="9" customWidth="1"/>
    <col min="5" max="5" width="11.125" style="9" customWidth="1"/>
    <col min="6" max="6" width="10.25390625" style="9" customWidth="1"/>
    <col min="7" max="7" width="11.25390625" style="9" customWidth="1"/>
    <col min="8" max="8" width="9.00390625" style="9" customWidth="1"/>
    <col min="9" max="9" width="12.75390625" style="9" customWidth="1"/>
    <col min="10" max="10" width="10.00390625" style="9" customWidth="1"/>
    <col min="11" max="11" width="9.50390625" style="9" customWidth="1"/>
    <col min="12" max="12" width="9.875" style="9" customWidth="1"/>
    <col min="13" max="13" width="11.50390625" style="9" customWidth="1"/>
    <col min="14" max="15" width="12.875" style="9" customWidth="1"/>
    <col min="16" max="17" width="9.00390625" style="9" customWidth="1"/>
    <col min="18" max="66" width="9.00390625" style="9" hidden="1" customWidth="1"/>
    <col min="67" max="16384" width="9.00390625" style="9" customWidth="1"/>
  </cols>
  <sheetData>
    <row r="1" spans="1:62" ht="25.5" customHeight="1">
      <c r="A1" s="8">
        <f>IF(COUNTBLANK(A8:A26)+COUNTBLANK(I3)&lt;&gt;20,"本表有誤","")</f>
      </c>
      <c r="C1" s="65" t="s">
        <v>67</v>
      </c>
      <c r="D1" s="65"/>
      <c r="E1" s="65"/>
      <c r="F1" s="65"/>
      <c r="G1" s="65"/>
      <c r="H1" s="65"/>
      <c r="I1" s="65"/>
      <c r="J1" s="65"/>
      <c r="K1" s="65"/>
      <c r="L1" s="65"/>
      <c r="M1" s="65"/>
      <c r="N1" s="65"/>
      <c r="O1" s="10"/>
      <c r="X1" s="1" t="b">
        <f>LEN(G3)=4</f>
        <v>0</v>
      </c>
      <c r="Y1" s="1"/>
      <c r="BA1" s="11" t="str">
        <f>SUBSTITUTE(SUBSTITUTE(C2," ",""),"　","")</f>
        <v>民國年月</v>
      </c>
      <c r="BB1" s="11" t="str">
        <f>LEFT(BA1,FIND("月",BA1,1))</f>
        <v>民國年月</v>
      </c>
      <c r="BC1" s="12">
        <f>MID(BA1,FIND("民國",BA1,1)+2,FIND("年",BA1,1)-FIND("民國",BA1,1)-2)</f>
      </c>
      <c r="BD1" s="12">
        <f>MID(BA1,FIND("年",BA1,1)+1,FIND("月",BA1,1)-FIND("年",BA1,1)-1)</f>
      </c>
      <c r="BE1" s="12" t="e">
        <f>(BC1+1911)&amp;RIGHT("0"&amp;BD1,2)</f>
        <v>#VALUE!</v>
      </c>
      <c r="BF1" s="13" t="s">
        <v>57</v>
      </c>
      <c r="BG1" s="14" t="s">
        <v>60</v>
      </c>
      <c r="BH1" s="13" t="s">
        <v>58</v>
      </c>
      <c r="BI1" s="12">
        <v>1</v>
      </c>
      <c r="BJ1" s="13" t="s">
        <v>59</v>
      </c>
    </row>
    <row r="2" spans="3:25" ht="21">
      <c r="C2" s="66" t="s">
        <v>75</v>
      </c>
      <c r="D2" s="66"/>
      <c r="E2" s="66"/>
      <c r="F2" s="66"/>
      <c r="G2" s="66"/>
      <c r="H2" s="66"/>
      <c r="I2" s="66"/>
      <c r="J2" s="66"/>
      <c r="K2" s="66"/>
      <c r="L2" s="66"/>
      <c r="M2" s="66"/>
      <c r="N2" s="66"/>
      <c r="O2" s="66"/>
      <c r="X2" s="1" t="s">
        <v>61</v>
      </c>
      <c r="Y2" s="1"/>
    </row>
    <row r="3" spans="3:25" ht="18" customHeight="1" thickBot="1">
      <c r="C3" s="15"/>
      <c r="D3" s="16"/>
      <c r="E3" s="69" t="s">
        <v>0</v>
      </c>
      <c r="F3" s="69"/>
      <c r="G3" s="70"/>
      <c r="H3" s="70"/>
      <c r="I3" s="17">
        <f>X3&amp;Y3</f>
      </c>
      <c r="M3" s="67" t="s">
        <v>1</v>
      </c>
      <c r="N3" s="67"/>
      <c r="O3" s="67"/>
      <c r="X3" s="2">
        <f>IF((COUNTIF(D8:D26,"&lt;&gt;")+COUNTIF(E8:E26,"&lt;&gt;")+COUNTIF(F8:F26,"&lt;&gt;")+COUNTIF(G8:G26,"&lt;&gt;")+COUNTIF(H8:H26,"&lt;&gt;")+COUNTIF(I8:I26,"&lt;&gt;")+COUNTIF(J8:J26,"&lt;&gt;")+COUNTIF(K8:K26,"&lt;&gt;")+COUNTIF(L8:L26,"&lt;&gt;")+COUNTIF(M8:M26,"&lt;&gt;"))&gt;0,IF(G3="","請輸入OBU名稱代號",""),"")</f>
      </c>
      <c r="Y3" s="1">
        <f>IF(LEN(G3)&gt;0,IF(AND(COUNTIF(G3,"&gt;AAAA")&gt;0,COUNTIF(G3,"&lt;ZZZZ")&gt;0,LEN(G3)=4,EXACT(G3,UPPER(G3))),"","OBU名稱代號須為4個大寫英文字母"),"")</f>
      </c>
    </row>
    <row r="4" spans="1:15" ht="16.5" customHeight="1">
      <c r="A4" s="39" t="s">
        <v>2</v>
      </c>
      <c r="B4" s="39" t="s">
        <v>3</v>
      </c>
      <c r="C4" s="18"/>
      <c r="D4" s="42" t="s">
        <v>4</v>
      </c>
      <c r="E4" s="43"/>
      <c r="F4" s="43"/>
      <c r="G4" s="43"/>
      <c r="H4" s="43"/>
      <c r="I4" s="43"/>
      <c r="J4" s="43"/>
      <c r="K4" s="43"/>
      <c r="L4" s="43"/>
      <c r="M4" s="43"/>
      <c r="N4" s="44" t="s">
        <v>66</v>
      </c>
      <c r="O4" s="45"/>
    </row>
    <row r="5" spans="1:15" ht="54" customHeight="1">
      <c r="A5" s="40"/>
      <c r="B5" s="40"/>
      <c r="C5" s="19" t="s">
        <v>73</v>
      </c>
      <c r="D5" s="50" t="s">
        <v>5</v>
      </c>
      <c r="E5" s="51"/>
      <c r="F5" s="54" t="s">
        <v>6</v>
      </c>
      <c r="G5" s="55"/>
      <c r="H5" s="55"/>
      <c r="I5" s="56"/>
      <c r="J5" s="57" t="s">
        <v>7</v>
      </c>
      <c r="K5" s="45"/>
      <c r="L5" s="57" t="s">
        <v>8</v>
      </c>
      <c r="M5" s="60"/>
      <c r="N5" s="46"/>
      <c r="O5" s="47"/>
    </row>
    <row r="6" spans="1:50" ht="18" customHeight="1">
      <c r="A6" s="40"/>
      <c r="B6" s="40"/>
      <c r="C6" s="20" t="s">
        <v>9</v>
      </c>
      <c r="D6" s="52"/>
      <c r="E6" s="53"/>
      <c r="F6" s="63" t="s">
        <v>10</v>
      </c>
      <c r="G6" s="64"/>
      <c r="H6" s="63" t="s">
        <v>11</v>
      </c>
      <c r="I6" s="64"/>
      <c r="J6" s="58"/>
      <c r="K6" s="59"/>
      <c r="L6" s="61"/>
      <c r="M6" s="62"/>
      <c r="N6" s="48"/>
      <c r="O6" s="49"/>
      <c r="R6" s="3" t="s">
        <v>62</v>
      </c>
      <c r="AF6" s="3" t="s">
        <v>63</v>
      </c>
      <c r="AT6" s="9" t="s">
        <v>65</v>
      </c>
      <c r="AX6" s="4" t="s">
        <v>64</v>
      </c>
    </row>
    <row r="7" spans="1:74" ht="22.5" customHeight="1">
      <c r="A7" s="41"/>
      <c r="B7" s="41"/>
      <c r="C7" s="21"/>
      <c r="D7" s="22" t="s">
        <v>12</v>
      </c>
      <c r="E7" s="22" t="s">
        <v>13</v>
      </c>
      <c r="F7" s="22" t="s">
        <v>12</v>
      </c>
      <c r="G7" s="22" t="s">
        <v>14</v>
      </c>
      <c r="H7" s="23" t="s">
        <v>12</v>
      </c>
      <c r="I7" s="23" t="s">
        <v>13</v>
      </c>
      <c r="J7" s="23" t="s">
        <v>12</v>
      </c>
      <c r="K7" s="23" t="s">
        <v>15</v>
      </c>
      <c r="L7" s="23" t="s">
        <v>12</v>
      </c>
      <c r="M7" s="24" t="s">
        <v>15</v>
      </c>
      <c r="N7" s="25" t="s">
        <v>16</v>
      </c>
      <c r="O7" s="23" t="s">
        <v>17</v>
      </c>
      <c r="Q7" s="26"/>
      <c r="R7" s="27" t="s">
        <v>12</v>
      </c>
      <c r="S7" s="27" t="s">
        <v>13</v>
      </c>
      <c r="T7" s="27" t="s">
        <v>12</v>
      </c>
      <c r="U7" s="27" t="s">
        <v>13</v>
      </c>
      <c r="V7" s="27" t="s">
        <v>12</v>
      </c>
      <c r="W7" s="27" t="s">
        <v>13</v>
      </c>
      <c r="X7" s="27" t="s">
        <v>12</v>
      </c>
      <c r="Y7" s="27" t="s">
        <v>13</v>
      </c>
      <c r="Z7" s="27" t="s">
        <v>12</v>
      </c>
      <c r="AA7" s="27" t="s">
        <v>13</v>
      </c>
      <c r="AB7" s="28" t="s">
        <v>16</v>
      </c>
      <c r="AC7" s="28" t="s">
        <v>17</v>
      </c>
      <c r="AF7" s="27" t="s">
        <v>12</v>
      </c>
      <c r="AG7" s="27" t="s">
        <v>13</v>
      </c>
      <c r="AH7" s="27" t="s">
        <v>12</v>
      </c>
      <c r="AI7" s="27" t="s">
        <v>13</v>
      </c>
      <c r="AJ7" s="27" t="s">
        <v>12</v>
      </c>
      <c r="AK7" s="27" t="s">
        <v>13</v>
      </c>
      <c r="AL7" s="27" t="s">
        <v>12</v>
      </c>
      <c r="AM7" s="27" t="s">
        <v>13</v>
      </c>
      <c r="AN7" s="27" t="s">
        <v>12</v>
      </c>
      <c r="AO7" s="27" t="s">
        <v>13</v>
      </c>
      <c r="AP7" s="28" t="s">
        <v>16</v>
      </c>
      <c r="AQ7" s="28" t="s">
        <v>17</v>
      </c>
      <c r="AX7" s="27" t="s">
        <v>12</v>
      </c>
      <c r="AY7" s="27" t="s">
        <v>13</v>
      </c>
      <c r="AZ7" s="27" t="s">
        <v>12</v>
      </c>
      <c r="BA7" s="27" t="s">
        <v>13</v>
      </c>
      <c r="BB7" s="27" t="s">
        <v>12</v>
      </c>
      <c r="BC7" s="27" t="s">
        <v>13</v>
      </c>
      <c r="BD7" s="27" t="s">
        <v>12</v>
      </c>
      <c r="BE7" s="27" t="s">
        <v>13</v>
      </c>
      <c r="BF7" s="27" t="s">
        <v>12</v>
      </c>
      <c r="BG7" s="27" t="s">
        <v>13</v>
      </c>
      <c r="BH7" s="28" t="s">
        <v>16</v>
      </c>
      <c r="BI7" s="28" t="s">
        <v>17</v>
      </c>
      <c r="BV7" s="28"/>
    </row>
    <row r="8" spans="1:61" ht="21.75" customHeight="1">
      <c r="A8" s="29">
        <f aca="true" t="shared" si="0" ref="A8:A26">AT8&amp;AU8&amp;AX8&amp;AY8&amp;AZ8&amp;BA8&amp;BB8&amp;BC8&amp;BD8&amp;BE8&amp;BF8&amp;BG8&amp;BH8&amp;BI8&amp;AV8</f>
      </c>
      <c r="B8" s="30" t="s">
        <v>18</v>
      </c>
      <c r="C8" s="31" t="s">
        <v>19</v>
      </c>
      <c r="D8" s="5"/>
      <c r="E8" s="5"/>
      <c r="F8" s="5"/>
      <c r="G8" s="5"/>
      <c r="H8" s="5"/>
      <c r="I8" s="5"/>
      <c r="J8" s="5"/>
      <c r="K8" s="5"/>
      <c r="L8" s="5"/>
      <c r="M8" s="7"/>
      <c r="N8" s="6"/>
      <c r="O8" s="5"/>
      <c r="R8" s="32">
        <f>INT(D8)</f>
        <v>0</v>
      </c>
      <c r="S8" s="32">
        <f aca="true" t="shared" si="1" ref="S8:AC8">INT(E8)</f>
        <v>0</v>
      </c>
      <c r="T8" s="32">
        <f t="shared" si="1"/>
        <v>0</v>
      </c>
      <c r="U8" s="32">
        <f t="shared" si="1"/>
        <v>0</v>
      </c>
      <c r="V8" s="32">
        <f t="shared" si="1"/>
        <v>0</v>
      </c>
      <c r="W8" s="32">
        <f t="shared" si="1"/>
        <v>0</v>
      </c>
      <c r="X8" s="32">
        <f t="shared" si="1"/>
        <v>0</v>
      </c>
      <c r="Y8" s="32">
        <f t="shared" si="1"/>
        <v>0</v>
      </c>
      <c r="Z8" s="32">
        <f t="shared" si="1"/>
        <v>0</v>
      </c>
      <c r="AA8" s="32">
        <f t="shared" si="1"/>
        <v>0</v>
      </c>
      <c r="AB8" s="32">
        <f t="shared" si="1"/>
        <v>0</v>
      </c>
      <c r="AC8" s="32">
        <f t="shared" si="1"/>
        <v>0</v>
      </c>
      <c r="AF8" s="9">
        <f>IF(AND(0&lt;=D8,D8&lt;=999999),0,1)</f>
        <v>0</v>
      </c>
      <c r="AG8" s="9">
        <f aca="true" t="shared" si="2" ref="AG8:AO23">IF(AND(0&lt;=E8,E8&lt;=999999999),0,1)</f>
        <v>0</v>
      </c>
      <c r="AH8" s="9">
        <f>IF(AND(0&lt;=F8,F8&lt;=999999),0,1)</f>
        <v>0</v>
      </c>
      <c r="AI8" s="9">
        <f t="shared" si="2"/>
        <v>0</v>
      </c>
      <c r="AJ8" s="9">
        <f>IF(AND(0&lt;=H8,H8&lt;=999999),0,1)</f>
        <v>0</v>
      </c>
      <c r="AK8" s="9">
        <f t="shared" si="2"/>
        <v>0</v>
      </c>
      <c r="AL8" s="9">
        <f>IF(AND(0&lt;=J8,J8&lt;=999999),0,1)</f>
        <v>0</v>
      </c>
      <c r="AM8" s="9">
        <f t="shared" si="2"/>
        <v>0</v>
      </c>
      <c r="AN8" s="9">
        <f>IF(AND(0&lt;=L8,L8&lt;=999999),0,1)</f>
        <v>0</v>
      </c>
      <c r="AO8" s="9">
        <f t="shared" si="2"/>
        <v>0</v>
      </c>
      <c r="AP8" s="9">
        <f>IF(AND(0&lt;=N8,N8&lt;=999999999),0,1)</f>
        <v>0</v>
      </c>
      <c r="AQ8" s="9">
        <f>IF(AND(0&lt;=O8,O8&lt;=999999999),0,1)</f>
        <v>0</v>
      </c>
      <c r="AT8" s="9">
        <f>IF(ISERROR(IF(L8=SUM(D8,F8,H8,J8),"","與合計筆數不符"))=FALSE,IF(L8=SUM(D8,F8,H8,J8),"","與合計筆數不符、"),"")</f>
      </c>
      <c r="AU8" s="9">
        <f>IF(ISERROR(IF(M8=SUM(E8,G8,I8,K8),"","與合計金額不符"))=FALSE,IF(M8=SUM(E8,G8,I8,K8),"","與合計金額不符、"),"")</f>
      </c>
      <c r="AV8" s="9">
        <f>IF(ISERROR(IF(N8&lt;=M8+O8,"","餘額不符"))=FALSE,IF(N8&lt;=M8+O8,"","餘額不符、"),"")</f>
      </c>
      <c r="AX8" s="9">
        <f aca="true" t="shared" si="3" ref="AX8:AX26">IF(OR(ISERROR(D8),ISERROR(R8))=TRUE,"D欄請輸入至多6位整數、",IF(OR(D8&lt;&gt;R8,AF8&lt;&gt;0),"D欄請輸入至多6位整數、",""))</f>
      </c>
      <c r="AY8" s="9">
        <f aca="true" t="shared" si="4" ref="AY8:AY26">IF(OR(ISERROR(E8),ISERROR(S8))=TRUE,"E欄請輸入至多9位整數、",IF(OR(E8&lt;&gt;S8,AG8&lt;&gt;0),"E欄請輸入至多9位整數、",""))</f>
      </c>
      <c r="AZ8" s="9">
        <f aca="true" t="shared" si="5" ref="AZ8:AZ26">IF(OR(ISERROR(F8),ISERROR(T8))=TRUE,"F欄請輸入至多6位整數、",IF(OR(F8&lt;&gt;T8,AH8&lt;&gt;0),"F欄請輸入至多6位整數、",""))</f>
      </c>
      <c r="BA8" s="9">
        <f aca="true" t="shared" si="6" ref="BA8:BA26">IF(OR(ISERROR(G8),ISERROR(U8))=TRUE,"G欄請輸入至多9位整數、",IF(OR(G8&lt;&gt;U8,AI8&lt;&gt;0),"G欄請輸入至多9位整數、",""))</f>
      </c>
      <c r="BB8" s="9">
        <f aca="true" t="shared" si="7" ref="BB8:BB26">IF(OR(ISERROR(H8),ISERROR(V8))=TRUE,"H欄請輸入至多6位整數、",IF(OR(H8&lt;&gt;V8,AJ8&lt;&gt;0),"H欄請輸入至多6位整數、",""))</f>
      </c>
      <c r="BC8" s="9">
        <f aca="true" t="shared" si="8" ref="BC8:BC26">IF(OR(ISERROR(I8),ISERROR(W8))=TRUE,"I欄請輸入至多9位整數、",IF(OR(I8&lt;&gt;W8,AK8&lt;&gt;0),"I欄請輸入至多9位整數、",""))</f>
      </c>
      <c r="BD8" s="9">
        <f aca="true" t="shared" si="9" ref="BD8:BD26">IF(OR(ISERROR(J8),ISERROR(X8))=TRUE,"J欄請輸入至多6位整數、",IF(OR(J8&lt;&gt;X8,AL8&lt;&gt;0),"J欄請輸入至多6位整數、",""))</f>
      </c>
      <c r="BE8" s="9">
        <f aca="true" t="shared" si="10" ref="BE8:BE26">IF(OR(ISERROR(K8),ISERROR(Y8))=TRUE,"K欄請輸入至多9位整數、",IF(OR(K8&lt;&gt;Y8,AM8&lt;&gt;0),"K欄請輸入至多9位整數、",""))</f>
      </c>
      <c r="BF8" s="9">
        <f aca="true" t="shared" si="11" ref="BF8:BF26">IF(OR(ISERROR(L8),ISERROR(Z8))=TRUE,"L欄請輸入至多6位整數、",IF(OR(L8&lt;&gt;Z8,AN8&lt;&gt;0),"L欄請輸入至多6位整數、",""))</f>
      </c>
      <c r="BG8" s="9">
        <f aca="true" t="shared" si="12" ref="BG8:BG26">IF(OR(ISERROR(M8),ISERROR(AA8))=TRUE,"M欄請輸入至多9位整數、",IF(OR(M8&lt;&gt;AA8,AO8&lt;&gt;0),"M欄請輸入至多9位整數、",""))</f>
      </c>
      <c r="BH8" s="9">
        <f>IF(OR(ISERROR(N8),ISERROR(AB8))=TRUE,"N欄請輸入至多9位整數、",IF(OR(N8&lt;&gt;AB8,AP8&lt;&gt;0),"N欄請輸入至多9位整數、",""))</f>
      </c>
      <c r="BI8" s="9">
        <f>IF(OR(ISERROR(O8),ISERROR(AC8))=TRUE,"O欄請輸入至多9位整數、",IF(OR(O8&lt;&gt;AC8,AQ8&lt;&gt;0),"O欄請輸入至多9位整數、",""))</f>
      </c>
    </row>
    <row r="9" spans="1:59" ht="21.75" customHeight="1">
      <c r="A9" s="29">
        <f t="shared" si="0"/>
      </c>
      <c r="B9" s="30" t="s">
        <v>20</v>
      </c>
      <c r="C9" s="31" t="s">
        <v>21</v>
      </c>
      <c r="D9" s="5"/>
      <c r="E9" s="5"/>
      <c r="F9" s="5"/>
      <c r="G9" s="5"/>
      <c r="H9" s="5"/>
      <c r="I9" s="5"/>
      <c r="J9" s="5"/>
      <c r="K9" s="5"/>
      <c r="L9" s="5"/>
      <c r="M9" s="7"/>
      <c r="N9" s="33"/>
      <c r="O9" s="34"/>
      <c r="R9" s="32">
        <f aca="true" t="shared" si="13" ref="R9:R26">INT(D9)</f>
        <v>0</v>
      </c>
      <c r="S9" s="32">
        <f aca="true" t="shared" si="14" ref="S9:S26">INT(E9)</f>
        <v>0</v>
      </c>
      <c r="T9" s="32">
        <f aca="true" t="shared" si="15" ref="T9:T26">INT(F9)</f>
        <v>0</v>
      </c>
      <c r="U9" s="32">
        <f aca="true" t="shared" si="16" ref="U9:U26">INT(G9)</f>
        <v>0</v>
      </c>
      <c r="V9" s="32">
        <f aca="true" t="shared" si="17" ref="V9:V26">INT(H9)</f>
        <v>0</v>
      </c>
      <c r="W9" s="32">
        <f aca="true" t="shared" si="18" ref="W9:W26">INT(I9)</f>
        <v>0</v>
      </c>
      <c r="X9" s="32">
        <f aca="true" t="shared" si="19" ref="X9:X26">INT(J9)</f>
        <v>0</v>
      </c>
      <c r="Y9" s="32">
        <f aca="true" t="shared" si="20" ref="Y9:Y26">INT(K9)</f>
        <v>0</v>
      </c>
      <c r="Z9" s="32">
        <f aca="true" t="shared" si="21" ref="Z9:Z26">INT(L9)</f>
        <v>0</v>
      </c>
      <c r="AA9" s="32">
        <f aca="true" t="shared" si="22" ref="AA9:AA26">INT(M9)</f>
        <v>0</v>
      </c>
      <c r="AB9" s="32"/>
      <c r="AC9" s="32"/>
      <c r="AF9" s="9">
        <f aca="true" t="shared" si="23" ref="AF9:AF26">IF(AND(0&lt;=D9,D9&lt;=999999),0,1)</f>
        <v>0</v>
      </c>
      <c r="AG9" s="9">
        <f t="shared" si="2"/>
        <v>0</v>
      </c>
      <c r="AH9" s="9">
        <f aca="true" t="shared" si="24" ref="AH9:AH26">IF(AND(0&lt;=F9,F9&lt;=999999),0,1)</f>
        <v>0</v>
      </c>
      <c r="AI9" s="9">
        <f t="shared" si="2"/>
        <v>0</v>
      </c>
      <c r="AJ9" s="9">
        <f aca="true" t="shared" si="25" ref="AJ9:AJ26">IF(AND(0&lt;=H9,H9&lt;=999999),0,1)</f>
        <v>0</v>
      </c>
      <c r="AK9" s="9">
        <f t="shared" si="2"/>
        <v>0</v>
      </c>
      <c r="AL9" s="9">
        <f aca="true" t="shared" si="26" ref="AL9:AL26">IF(AND(0&lt;=J9,J9&lt;=999999),0,1)</f>
        <v>0</v>
      </c>
      <c r="AM9" s="9">
        <f t="shared" si="2"/>
        <v>0</v>
      </c>
      <c r="AN9" s="9">
        <f aca="true" t="shared" si="27" ref="AN9:AN26">IF(AND(0&lt;=L9,L9&lt;=999999),0,1)</f>
        <v>0</v>
      </c>
      <c r="AO9" s="9">
        <f t="shared" si="2"/>
        <v>0</v>
      </c>
      <c r="AT9" s="9">
        <f aca="true" t="shared" si="28" ref="AT9:AT26">IF(ISERROR(IF(L9=SUM(D9,F9,H9,J9),"","與合計筆數不符"))=FALSE,IF(L9=SUM(D9,F9,H9,J9),"","與合計筆數不符、"),"")</f>
      </c>
      <c r="AU9" s="9">
        <f aca="true" t="shared" si="29" ref="AU9:AU26">IF(ISERROR(IF(M9=SUM(E9,G9,I9,K9),"","與合計金額不符"))=FALSE,IF(M9=SUM(E9,G9,I9,K9),"","與合計金額不符、"),"")</f>
      </c>
      <c r="AV9" s="9">
        <f aca="true" t="shared" si="30" ref="AV9:AV26">IF(ISERROR(IF(N9&lt;=M9+O9,"","餘額不符"))=FALSE,IF(N9&lt;=M9+O9,"","餘額不符、"),"")</f>
      </c>
      <c r="AX9" s="9">
        <f t="shared" si="3"/>
      </c>
      <c r="AY9" s="9">
        <f t="shared" si="4"/>
      </c>
      <c r="AZ9" s="9">
        <f t="shared" si="5"/>
      </c>
      <c r="BA9" s="9">
        <f t="shared" si="6"/>
      </c>
      <c r="BB9" s="9">
        <f t="shared" si="7"/>
      </c>
      <c r="BC9" s="9">
        <f t="shared" si="8"/>
      </c>
      <c r="BD9" s="9">
        <f t="shared" si="9"/>
      </c>
      <c r="BE9" s="9">
        <f t="shared" si="10"/>
      </c>
      <c r="BF9" s="9">
        <f t="shared" si="11"/>
      </c>
      <c r="BG9" s="9">
        <f t="shared" si="12"/>
      </c>
    </row>
    <row r="10" spans="1:59" ht="21.75" customHeight="1">
      <c r="A10" s="29">
        <f t="shared" si="0"/>
      </c>
      <c r="B10" s="30" t="s">
        <v>22</v>
      </c>
      <c r="C10" s="31" t="s">
        <v>23</v>
      </c>
      <c r="D10" s="5"/>
      <c r="E10" s="5"/>
      <c r="F10" s="5"/>
      <c r="G10" s="5"/>
      <c r="H10" s="5"/>
      <c r="I10" s="5"/>
      <c r="J10" s="5"/>
      <c r="K10" s="5"/>
      <c r="L10" s="5"/>
      <c r="M10" s="7"/>
      <c r="N10" s="33"/>
      <c r="O10" s="34"/>
      <c r="R10" s="32">
        <f t="shared" si="13"/>
        <v>0</v>
      </c>
      <c r="S10" s="32">
        <f t="shared" si="14"/>
        <v>0</v>
      </c>
      <c r="T10" s="32">
        <f t="shared" si="15"/>
        <v>0</v>
      </c>
      <c r="U10" s="32">
        <f t="shared" si="16"/>
        <v>0</v>
      </c>
      <c r="V10" s="32">
        <f t="shared" si="17"/>
        <v>0</v>
      </c>
      <c r="W10" s="32">
        <f t="shared" si="18"/>
        <v>0</v>
      </c>
      <c r="X10" s="32">
        <f t="shared" si="19"/>
        <v>0</v>
      </c>
      <c r="Y10" s="32">
        <f t="shared" si="20"/>
        <v>0</v>
      </c>
      <c r="Z10" s="32">
        <f t="shared" si="21"/>
        <v>0</v>
      </c>
      <c r="AA10" s="32">
        <f t="shared" si="22"/>
        <v>0</v>
      </c>
      <c r="AB10" s="32"/>
      <c r="AC10" s="32"/>
      <c r="AF10" s="9">
        <f t="shared" si="23"/>
        <v>0</v>
      </c>
      <c r="AG10" s="9">
        <f t="shared" si="2"/>
        <v>0</v>
      </c>
      <c r="AH10" s="9">
        <f t="shared" si="24"/>
        <v>0</v>
      </c>
      <c r="AI10" s="9">
        <f t="shared" si="2"/>
        <v>0</v>
      </c>
      <c r="AJ10" s="9">
        <f t="shared" si="25"/>
        <v>0</v>
      </c>
      <c r="AK10" s="9">
        <f t="shared" si="2"/>
        <v>0</v>
      </c>
      <c r="AL10" s="9">
        <f t="shared" si="26"/>
        <v>0</v>
      </c>
      <c r="AM10" s="9">
        <f t="shared" si="2"/>
        <v>0</v>
      </c>
      <c r="AN10" s="9">
        <f t="shared" si="27"/>
        <v>0</v>
      </c>
      <c r="AO10" s="9">
        <f t="shared" si="2"/>
        <v>0</v>
      </c>
      <c r="AT10" s="9">
        <f t="shared" si="28"/>
      </c>
      <c r="AU10" s="9">
        <f t="shared" si="29"/>
      </c>
      <c r="AV10" s="9">
        <f t="shared" si="30"/>
      </c>
      <c r="AX10" s="9">
        <f t="shared" si="3"/>
      </c>
      <c r="AY10" s="9">
        <f t="shared" si="4"/>
      </c>
      <c r="AZ10" s="9">
        <f t="shared" si="5"/>
      </c>
      <c r="BA10" s="9">
        <f t="shared" si="6"/>
      </c>
      <c r="BB10" s="9">
        <f t="shared" si="7"/>
      </c>
      <c r="BC10" s="9">
        <f t="shared" si="8"/>
      </c>
      <c r="BD10" s="9">
        <f t="shared" si="9"/>
      </c>
      <c r="BE10" s="9">
        <f t="shared" si="10"/>
      </c>
      <c r="BF10" s="9">
        <f t="shared" si="11"/>
      </c>
      <c r="BG10" s="9">
        <f t="shared" si="12"/>
      </c>
    </row>
    <row r="11" spans="1:59" ht="21.75" customHeight="1">
      <c r="A11" s="29">
        <f t="shared" si="0"/>
      </c>
      <c r="B11" s="30" t="s">
        <v>74</v>
      </c>
      <c r="C11" s="31" t="s">
        <v>24</v>
      </c>
      <c r="D11" s="5"/>
      <c r="E11" s="5"/>
      <c r="F11" s="5"/>
      <c r="G11" s="5"/>
      <c r="H11" s="5"/>
      <c r="I11" s="5"/>
      <c r="J11" s="5"/>
      <c r="K11" s="5"/>
      <c r="L11" s="5"/>
      <c r="M11" s="7"/>
      <c r="N11" s="33"/>
      <c r="O11" s="34"/>
      <c r="R11" s="32">
        <f t="shared" si="13"/>
        <v>0</v>
      </c>
      <c r="S11" s="32">
        <f t="shared" si="14"/>
        <v>0</v>
      </c>
      <c r="T11" s="32">
        <f t="shared" si="15"/>
        <v>0</v>
      </c>
      <c r="U11" s="32">
        <f t="shared" si="16"/>
        <v>0</v>
      </c>
      <c r="V11" s="32">
        <f t="shared" si="17"/>
        <v>0</v>
      </c>
      <c r="W11" s="32">
        <f t="shared" si="18"/>
        <v>0</v>
      </c>
      <c r="X11" s="32">
        <f t="shared" si="19"/>
        <v>0</v>
      </c>
      <c r="Y11" s="32">
        <f t="shared" si="20"/>
        <v>0</v>
      </c>
      <c r="Z11" s="32">
        <f t="shared" si="21"/>
        <v>0</v>
      </c>
      <c r="AA11" s="32">
        <f t="shared" si="22"/>
        <v>0</v>
      </c>
      <c r="AB11" s="32"/>
      <c r="AC11" s="32"/>
      <c r="AF11" s="9">
        <f t="shared" si="23"/>
        <v>0</v>
      </c>
      <c r="AG11" s="9">
        <f t="shared" si="2"/>
        <v>0</v>
      </c>
      <c r="AH11" s="9">
        <f t="shared" si="24"/>
        <v>0</v>
      </c>
      <c r="AI11" s="9">
        <f t="shared" si="2"/>
        <v>0</v>
      </c>
      <c r="AJ11" s="9">
        <f t="shared" si="25"/>
        <v>0</v>
      </c>
      <c r="AK11" s="9">
        <f t="shared" si="2"/>
        <v>0</v>
      </c>
      <c r="AL11" s="9">
        <f t="shared" si="26"/>
        <v>0</v>
      </c>
      <c r="AM11" s="9">
        <f t="shared" si="2"/>
        <v>0</v>
      </c>
      <c r="AN11" s="9">
        <f t="shared" si="27"/>
        <v>0</v>
      </c>
      <c r="AO11" s="9">
        <f t="shared" si="2"/>
        <v>0</v>
      </c>
      <c r="AT11" s="9">
        <f t="shared" si="28"/>
      </c>
      <c r="AU11" s="9">
        <f t="shared" si="29"/>
      </c>
      <c r="AV11" s="9">
        <f t="shared" si="30"/>
      </c>
      <c r="AX11" s="9">
        <f t="shared" si="3"/>
      </c>
      <c r="AY11" s="9">
        <f t="shared" si="4"/>
      </c>
      <c r="AZ11" s="9">
        <f t="shared" si="5"/>
      </c>
      <c r="BA11" s="9">
        <f t="shared" si="6"/>
      </c>
      <c r="BB11" s="9">
        <f t="shared" si="7"/>
      </c>
      <c r="BC11" s="9">
        <f t="shared" si="8"/>
      </c>
      <c r="BD11" s="9">
        <f t="shared" si="9"/>
      </c>
      <c r="BE11" s="9">
        <f t="shared" si="10"/>
      </c>
      <c r="BF11" s="9">
        <f t="shared" si="11"/>
      </c>
      <c r="BG11" s="9">
        <f t="shared" si="12"/>
      </c>
    </row>
    <row r="12" spans="1:61" ht="21.75" customHeight="1">
      <c r="A12" s="29">
        <f t="shared" si="0"/>
      </c>
      <c r="B12" s="30" t="s">
        <v>25</v>
      </c>
      <c r="C12" s="31" t="s">
        <v>26</v>
      </c>
      <c r="D12" s="5"/>
      <c r="E12" s="5"/>
      <c r="F12" s="5"/>
      <c r="G12" s="5"/>
      <c r="H12" s="5"/>
      <c r="I12" s="5"/>
      <c r="J12" s="5"/>
      <c r="K12" s="5"/>
      <c r="L12" s="5"/>
      <c r="M12" s="7"/>
      <c r="N12" s="6"/>
      <c r="O12" s="5"/>
      <c r="R12" s="32">
        <f t="shared" si="13"/>
        <v>0</v>
      </c>
      <c r="S12" s="32">
        <f t="shared" si="14"/>
        <v>0</v>
      </c>
      <c r="T12" s="32">
        <f t="shared" si="15"/>
        <v>0</v>
      </c>
      <c r="U12" s="32">
        <f t="shared" si="16"/>
        <v>0</v>
      </c>
      <c r="V12" s="32">
        <f t="shared" si="17"/>
        <v>0</v>
      </c>
      <c r="W12" s="32">
        <f t="shared" si="18"/>
        <v>0</v>
      </c>
      <c r="X12" s="32">
        <f t="shared" si="19"/>
        <v>0</v>
      </c>
      <c r="Y12" s="32">
        <f t="shared" si="20"/>
        <v>0</v>
      </c>
      <c r="Z12" s="32">
        <f t="shared" si="21"/>
        <v>0</v>
      </c>
      <c r="AA12" s="32">
        <f t="shared" si="22"/>
        <v>0</v>
      </c>
      <c r="AB12" s="32">
        <f>INT(N12)</f>
        <v>0</v>
      </c>
      <c r="AC12" s="32">
        <f>INT(O12)</f>
        <v>0</v>
      </c>
      <c r="AF12" s="9">
        <f t="shared" si="23"/>
        <v>0</v>
      </c>
      <c r="AG12" s="9">
        <f t="shared" si="2"/>
        <v>0</v>
      </c>
      <c r="AH12" s="9">
        <f t="shared" si="24"/>
        <v>0</v>
      </c>
      <c r="AI12" s="9">
        <f t="shared" si="2"/>
        <v>0</v>
      </c>
      <c r="AJ12" s="9">
        <f t="shared" si="25"/>
        <v>0</v>
      </c>
      <c r="AK12" s="9">
        <f t="shared" si="2"/>
        <v>0</v>
      </c>
      <c r="AL12" s="9">
        <f t="shared" si="26"/>
        <v>0</v>
      </c>
      <c r="AM12" s="9">
        <f t="shared" si="2"/>
        <v>0</v>
      </c>
      <c r="AN12" s="9">
        <f t="shared" si="27"/>
        <v>0</v>
      </c>
      <c r="AO12" s="9">
        <f t="shared" si="2"/>
        <v>0</v>
      </c>
      <c r="AP12" s="9">
        <f>IF(AND(0&lt;=N12,N12&lt;=999999999),0,1)</f>
        <v>0</v>
      </c>
      <c r="AQ12" s="9">
        <f>IF(AND(0&lt;=O12,O12&lt;=999999999),0,1)</f>
        <v>0</v>
      </c>
      <c r="AT12" s="9">
        <f t="shared" si="28"/>
      </c>
      <c r="AU12" s="9">
        <f t="shared" si="29"/>
      </c>
      <c r="AV12" s="9">
        <f t="shared" si="30"/>
      </c>
      <c r="AX12" s="9">
        <f t="shared" si="3"/>
      </c>
      <c r="AY12" s="9">
        <f t="shared" si="4"/>
      </c>
      <c r="AZ12" s="9">
        <f t="shared" si="5"/>
      </c>
      <c r="BA12" s="9">
        <f t="shared" si="6"/>
      </c>
      <c r="BB12" s="9">
        <f t="shared" si="7"/>
      </c>
      <c r="BC12" s="9">
        <f t="shared" si="8"/>
      </c>
      <c r="BD12" s="9">
        <f t="shared" si="9"/>
      </c>
      <c r="BE12" s="9">
        <f t="shared" si="10"/>
      </c>
      <c r="BF12" s="9">
        <f t="shared" si="11"/>
      </c>
      <c r="BG12" s="9">
        <f t="shared" si="12"/>
      </c>
      <c r="BH12" s="9">
        <f>IF(OR(ISERROR(N12),ISERROR(AB12))=TRUE,"N欄請輸入至多9位整數、",IF(OR(N12&lt;&gt;AB12,AP12&lt;&gt;0),"N欄請輸入至多9位整數、",""))</f>
      </c>
      <c r="BI12" s="9">
        <f>IF(OR(ISERROR(O12),ISERROR(AC12))=TRUE,"O欄請輸入至多9位整數、",IF(OR(O12&lt;&gt;AC12,AQ12&lt;&gt;0),"O欄請輸入至多9位整數、",""))</f>
      </c>
    </row>
    <row r="13" spans="1:59" ht="21.75" customHeight="1">
      <c r="A13" s="29">
        <f t="shared" si="0"/>
      </c>
      <c r="B13" s="30" t="s">
        <v>27</v>
      </c>
      <c r="C13" s="31" t="s">
        <v>28</v>
      </c>
      <c r="D13" s="5"/>
      <c r="E13" s="5"/>
      <c r="F13" s="5"/>
      <c r="G13" s="5"/>
      <c r="H13" s="5"/>
      <c r="I13" s="5"/>
      <c r="J13" s="5"/>
      <c r="K13" s="5"/>
      <c r="L13" s="5"/>
      <c r="M13" s="7"/>
      <c r="N13" s="33"/>
      <c r="O13" s="34"/>
      <c r="R13" s="32">
        <f t="shared" si="13"/>
        <v>0</v>
      </c>
      <c r="S13" s="32">
        <f t="shared" si="14"/>
        <v>0</v>
      </c>
      <c r="T13" s="32">
        <f t="shared" si="15"/>
        <v>0</v>
      </c>
      <c r="U13" s="32">
        <f t="shared" si="16"/>
        <v>0</v>
      </c>
      <c r="V13" s="32">
        <f t="shared" si="17"/>
        <v>0</v>
      </c>
      <c r="W13" s="32">
        <f t="shared" si="18"/>
        <v>0</v>
      </c>
      <c r="X13" s="32">
        <f t="shared" si="19"/>
        <v>0</v>
      </c>
      <c r="Y13" s="32">
        <f t="shared" si="20"/>
        <v>0</v>
      </c>
      <c r="Z13" s="32">
        <f t="shared" si="21"/>
        <v>0</v>
      </c>
      <c r="AA13" s="32">
        <f t="shared" si="22"/>
        <v>0</v>
      </c>
      <c r="AB13" s="32"/>
      <c r="AC13" s="32"/>
      <c r="AF13" s="9">
        <f t="shared" si="23"/>
        <v>0</v>
      </c>
      <c r="AG13" s="9">
        <f t="shared" si="2"/>
        <v>0</v>
      </c>
      <c r="AH13" s="9">
        <f t="shared" si="24"/>
        <v>0</v>
      </c>
      <c r="AI13" s="9">
        <f t="shared" si="2"/>
        <v>0</v>
      </c>
      <c r="AJ13" s="9">
        <f t="shared" si="25"/>
        <v>0</v>
      </c>
      <c r="AK13" s="9">
        <f t="shared" si="2"/>
        <v>0</v>
      </c>
      <c r="AL13" s="9">
        <f t="shared" si="26"/>
        <v>0</v>
      </c>
      <c r="AM13" s="9">
        <f t="shared" si="2"/>
        <v>0</v>
      </c>
      <c r="AN13" s="9">
        <f t="shared" si="27"/>
        <v>0</v>
      </c>
      <c r="AO13" s="9">
        <f t="shared" si="2"/>
        <v>0</v>
      </c>
      <c r="AT13" s="9">
        <f t="shared" si="28"/>
      </c>
      <c r="AU13" s="9">
        <f t="shared" si="29"/>
      </c>
      <c r="AV13" s="9">
        <f t="shared" si="30"/>
      </c>
      <c r="AX13" s="9">
        <f t="shared" si="3"/>
      </c>
      <c r="AY13" s="9">
        <f t="shared" si="4"/>
      </c>
      <c r="AZ13" s="9">
        <f t="shared" si="5"/>
      </c>
      <c r="BA13" s="9">
        <f t="shared" si="6"/>
      </c>
      <c r="BB13" s="9">
        <f t="shared" si="7"/>
      </c>
      <c r="BC13" s="9">
        <f t="shared" si="8"/>
      </c>
      <c r="BD13" s="9">
        <f t="shared" si="9"/>
      </c>
      <c r="BE13" s="9">
        <f t="shared" si="10"/>
      </c>
      <c r="BF13" s="9">
        <f t="shared" si="11"/>
      </c>
      <c r="BG13" s="9">
        <f t="shared" si="12"/>
      </c>
    </row>
    <row r="14" spans="1:59" ht="21.75" customHeight="1">
      <c r="A14" s="29">
        <f t="shared" si="0"/>
      </c>
      <c r="B14" s="30" t="s">
        <v>29</v>
      </c>
      <c r="C14" s="31" t="s">
        <v>30</v>
      </c>
      <c r="D14" s="5"/>
      <c r="E14" s="5"/>
      <c r="F14" s="5"/>
      <c r="G14" s="5"/>
      <c r="H14" s="5"/>
      <c r="I14" s="5"/>
      <c r="J14" s="5"/>
      <c r="K14" s="5"/>
      <c r="L14" s="5"/>
      <c r="M14" s="7"/>
      <c r="N14" s="6"/>
      <c r="O14" s="5"/>
      <c r="R14" s="32">
        <f t="shared" si="13"/>
        <v>0</v>
      </c>
      <c r="S14" s="32">
        <f t="shared" si="14"/>
        <v>0</v>
      </c>
      <c r="T14" s="32">
        <f t="shared" si="15"/>
        <v>0</v>
      </c>
      <c r="U14" s="32">
        <f t="shared" si="16"/>
        <v>0</v>
      </c>
      <c r="V14" s="32">
        <f t="shared" si="17"/>
        <v>0</v>
      </c>
      <c r="W14" s="32">
        <f t="shared" si="18"/>
        <v>0</v>
      </c>
      <c r="X14" s="32">
        <f t="shared" si="19"/>
        <v>0</v>
      </c>
      <c r="Y14" s="32">
        <f t="shared" si="20"/>
        <v>0</v>
      </c>
      <c r="Z14" s="32">
        <f t="shared" si="21"/>
        <v>0</v>
      </c>
      <c r="AA14" s="32">
        <f t="shared" si="22"/>
        <v>0</v>
      </c>
      <c r="AB14" s="32">
        <f>INT(N14)</f>
        <v>0</v>
      </c>
      <c r="AC14" s="32">
        <f>INT(O14)</f>
        <v>0</v>
      </c>
      <c r="AF14" s="9">
        <f t="shared" si="23"/>
        <v>0</v>
      </c>
      <c r="AG14" s="9">
        <f t="shared" si="2"/>
        <v>0</v>
      </c>
      <c r="AH14" s="9">
        <f t="shared" si="24"/>
        <v>0</v>
      </c>
      <c r="AI14" s="9">
        <f t="shared" si="2"/>
        <v>0</v>
      </c>
      <c r="AJ14" s="9">
        <f t="shared" si="25"/>
        <v>0</v>
      </c>
      <c r="AK14" s="9">
        <f t="shared" si="2"/>
        <v>0</v>
      </c>
      <c r="AL14" s="9">
        <f t="shared" si="26"/>
        <v>0</v>
      </c>
      <c r="AM14" s="9">
        <f t="shared" si="2"/>
        <v>0</v>
      </c>
      <c r="AN14" s="9">
        <f t="shared" si="27"/>
        <v>0</v>
      </c>
      <c r="AO14" s="9">
        <f t="shared" si="2"/>
        <v>0</v>
      </c>
      <c r="AP14" s="9">
        <f>IF(AND(0&lt;=N14,N14&lt;=999999999),0,1)</f>
        <v>0</v>
      </c>
      <c r="AQ14" s="9">
        <f>IF(AND(0&lt;=O14,O14&lt;=999999999),0,1)</f>
        <v>0</v>
      </c>
      <c r="AT14" s="9">
        <f t="shared" si="28"/>
      </c>
      <c r="AU14" s="9">
        <f t="shared" si="29"/>
      </c>
      <c r="AV14" s="9">
        <f t="shared" si="30"/>
      </c>
      <c r="AX14" s="9">
        <f t="shared" si="3"/>
      </c>
      <c r="AY14" s="9">
        <f t="shared" si="4"/>
      </c>
      <c r="AZ14" s="9">
        <f t="shared" si="5"/>
      </c>
      <c r="BA14" s="9">
        <f t="shared" si="6"/>
      </c>
      <c r="BB14" s="9">
        <f t="shared" si="7"/>
      </c>
      <c r="BC14" s="9">
        <f t="shared" si="8"/>
      </c>
      <c r="BD14" s="9">
        <f t="shared" si="9"/>
      </c>
      <c r="BE14" s="9">
        <f t="shared" si="10"/>
      </c>
      <c r="BF14" s="9">
        <f t="shared" si="11"/>
      </c>
      <c r="BG14" s="9">
        <f t="shared" si="12"/>
      </c>
    </row>
    <row r="15" spans="1:61" ht="21.75" customHeight="1">
      <c r="A15" s="29">
        <f t="shared" si="0"/>
      </c>
      <c r="B15" s="30" t="s">
        <v>31</v>
      </c>
      <c r="C15" s="31" t="s">
        <v>32</v>
      </c>
      <c r="D15" s="5"/>
      <c r="E15" s="5"/>
      <c r="F15" s="5"/>
      <c r="G15" s="5"/>
      <c r="H15" s="5"/>
      <c r="I15" s="5"/>
      <c r="J15" s="5"/>
      <c r="K15" s="5"/>
      <c r="L15" s="5"/>
      <c r="M15" s="7"/>
      <c r="N15" s="6"/>
      <c r="O15" s="5"/>
      <c r="R15" s="32">
        <f t="shared" si="13"/>
        <v>0</v>
      </c>
      <c r="S15" s="32">
        <f t="shared" si="14"/>
        <v>0</v>
      </c>
      <c r="T15" s="32">
        <f t="shared" si="15"/>
        <v>0</v>
      </c>
      <c r="U15" s="32">
        <f t="shared" si="16"/>
        <v>0</v>
      </c>
      <c r="V15" s="32">
        <f t="shared" si="17"/>
        <v>0</v>
      </c>
      <c r="W15" s="32">
        <f t="shared" si="18"/>
        <v>0</v>
      </c>
      <c r="X15" s="32">
        <f t="shared" si="19"/>
        <v>0</v>
      </c>
      <c r="Y15" s="32">
        <f t="shared" si="20"/>
        <v>0</v>
      </c>
      <c r="Z15" s="32">
        <f t="shared" si="21"/>
        <v>0</v>
      </c>
      <c r="AA15" s="32">
        <f t="shared" si="22"/>
        <v>0</v>
      </c>
      <c r="AB15" s="32">
        <f>INT(N15)</f>
        <v>0</v>
      </c>
      <c r="AC15" s="32">
        <f>INT(O15)</f>
        <v>0</v>
      </c>
      <c r="AF15" s="9">
        <f t="shared" si="23"/>
        <v>0</v>
      </c>
      <c r="AG15" s="9">
        <f t="shared" si="2"/>
        <v>0</v>
      </c>
      <c r="AH15" s="9">
        <f t="shared" si="24"/>
        <v>0</v>
      </c>
      <c r="AI15" s="9">
        <f t="shared" si="2"/>
        <v>0</v>
      </c>
      <c r="AJ15" s="9">
        <f t="shared" si="25"/>
        <v>0</v>
      </c>
      <c r="AK15" s="9">
        <f t="shared" si="2"/>
        <v>0</v>
      </c>
      <c r="AL15" s="9">
        <f t="shared" si="26"/>
        <v>0</v>
      </c>
      <c r="AM15" s="9">
        <f t="shared" si="2"/>
        <v>0</v>
      </c>
      <c r="AN15" s="9">
        <f t="shared" si="27"/>
        <v>0</v>
      </c>
      <c r="AO15" s="9">
        <f t="shared" si="2"/>
        <v>0</v>
      </c>
      <c r="AP15" s="9">
        <f>IF(AND(0&lt;=N15,N15&lt;=999999999),0,1)</f>
        <v>0</v>
      </c>
      <c r="AQ15" s="9">
        <f>IF(AND(0&lt;=O15,O15&lt;=999999999),0,1)</f>
        <v>0</v>
      </c>
      <c r="AT15" s="9">
        <f t="shared" si="28"/>
      </c>
      <c r="AU15" s="9">
        <f t="shared" si="29"/>
      </c>
      <c r="AV15" s="9">
        <f t="shared" si="30"/>
      </c>
      <c r="AX15" s="9">
        <f t="shared" si="3"/>
      </c>
      <c r="AY15" s="9">
        <f t="shared" si="4"/>
      </c>
      <c r="AZ15" s="9">
        <f t="shared" si="5"/>
      </c>
      <c r="BA15" s="9">
        <f t="shared" si="6"/>
      </c>
      <c r="BB15" s="9">
        <f t="shared" si="7"/>
      </c>
      <c r="BC15" s="9">
        <f t="shared" si="8"/>
      </c>
      <c r="BD15" s="9">
        <f t="shared" si="9"/>
      </c>
      <c r="BE15" s="9">
        <f t="shared" si="10"/>
      </c>
      <c r="BF15" s="9">
        <f t="shared" si="11"/>
      </c>
      <c r="BG15" s="9">
        <f t="shared" si="12"/>
      </c>
      <c r="BH15" s="9">
        <f>IF(OR(ISERROR(N15),ISERROR(AB15))=TRUE,"N欄請輸入至多9位整數、",IF(OR(N15&lt;&gt;AB15,AP15&lt;&gt;0),"N欄請輸入至多9位整數、",""))</f>
      </c>
      <c r="BI15" s="9">
        <f>IF(OR(ISERROR(O15),ISERROR(AC15))=TRUE,"O欄請輸入至多9位整數、",IF(OR(O15&lt;&gt;AC15,AQ15&lt;&gt;0),"O欄請輸入至多9位整數、",""))</f>
      </c>
    </row>
    <row r="16" spans="1:61" ht="21.75" customHeight="1">
      <c r="A16" s="29">
        <f t="shared" si="0"/>
      </c>
      <c r="B16" s="30" t="s">
        <v>33</v>
      </c>
      <c r="C16" s="31" t="s">
        <v>34</v>
      </c>
      <c r="D16" s="5"/>
      <c r="E16" s="5"/>
      <c r="F16" s="5"/>
      <c r="G16" s="5"/>
      <c r="H16" s="5"/>
      <c r="I16" s="5"/>
      <c r="J16" s="5"/>
      <c r="K16" s="5"/>
      <c r="L16" s="5"/>
      <c r="M16" s="7"/>
      <c r="N16" s="33"/>
      <c r="O16" s="34"/>
      <c r="R16" s="32">
        <f t="shared" si="13"/>
        <v>0</v>
      </c>
      <c r="S16" s="32">
        <f t="shared" si="14"/>
        <v>0</v>
      </c>
      <c r="T16" s="32">
        <f t="shared" si="15"/>
        <v>0</v>
      </c>
      <c r="U16" s="32">
        <f t="shared" si="16"/>
        <v>0</v>
      </c>
      <c r="V16" s="32">
        <f t="shared" si="17"/>
        <v>0</v>
      </c>
      <c r="W16" s="32">
        <f t="shared" si="18"/>
        <v>0</v>
      </c>
      <c r="X16" s="32">
        <f t="shared" si="19"/>
        <v>0</v>
      </c>
      <c r="Y16" s="32">
        <f t="shared" si="20"/>
        <v>0</v>
      </c>
      <c r="Z16" s="32">
        <f t="shared" si="21"/>
        <v>0</v>
      </c>
      <c r="AA16" s="32">
        <f t="shared" si="22"/>
        <v>0</v>
      </c>
      <c r="AB16" s="32"/>
      <c r="AC16" s="32"/>
      <c r="AF16" s="9">
        <f t="shared" si="23"/>
        <v>0</v>
      </c>
      <c r="AG16" s="9">
        <f t="shared" si="2"/>
        <v>0</v>
      </c>
      <c r="AH16" s="9">
        <f t="shared" si="24"/>
        <v>0</v>
      </c>
      <c r="AI16" s="9">
        <f t="shared" si="2"/>
        <v>0</v>
      </c>
      <c r="AJ16" s="9">
        <f t="shared" si="25"/>
        <v>0</v>
      </c>
      <c r="AK16" s="9">
        <f t="shared" si="2"/>
        <v>0</v>
      </c>
      <c r="AL16" s="9">
        <f t="shared" si="26"/>
        <v>0</v>
      </c>
      <c r="AM16" s="9">
        <f t="shared" si="2"/>
        <v>0</v>
      </c>
      <c r="AN16" s="9">
        <f t="shared" si="27"/>
        <v>0</v>
      </c>
      <c r="AO16" s="9">
        <f t="shared" si="2"/>
        <v>0</v>
      </c>
      <c r="AT16" s="9">
        <f t="shared" si="28"/>
      </c>
      <c r="AU16" s="9">
        <f t="shared" si="29"/>
      </c>
      <c r="AV16" s="9">
        <f t="shared" si="30"/>
      </c>
      <c r="AX16" s="9">
        <f t="shared" si="3"/>
      </c>
      <c r="AY16" s="9">
        <f t="shared" si="4"/>
      </c>
      <c r="AZ16" s="9">
        <f t="shared" si="5"/>
      </c>
      <c r="BA16" s="9">
        <f t="shared" si="6"/>
      </c>
      <c r="BB16" s="9">
        <f t="shared" si="7"/>
      </c>
      <c r="BC16" s="9">
        <f t="shared" si="8"/>
      </c>
      <c r="BD16" s="9">
        <f t="shared" si="9"/>
      </c>
      <c r="BE16" s="9">
        <f t="shared" si="10"/>
      </c>
      <c r="BF16" s="9">
        <f t="shared" si="11"/>
      </c>
      <c r="BG16" s="9">
        <f t="shared" si="12"/>
      </c>
      <c r="BH16" s="9">
        <f>IF(OR(ISERROR(N16),ISERROR(AB16))=TRUE,"N欄請輸入至多9位整數、",IF(OR(N16&lt;&gt;AB16,AP16&lt;&gt;0),"N欄請輸入至多9位整數、",""))</f>
      </c>
      <c r="BI16" s="9">
        <f>IF(OR(ISERROR(O16),ISERROR(AC16))=TRUE,"O欄請輸入至多9位整數、",IF(OR(O16&lt;&gt;AC16,AQ16&lt;&gt;0),"O欄請輸入至多9位整數、",""))</f>
      </c>
    </row>
    <row r="17" spans="1:59" ht="21.75" customHeight="1">
      <c r="A17" s="29">
        <f t="shared" si="0"/>
      </c>
      <c r="B17" s="30" t="s">
        <v>35</v>
      </c>
      <c r="C17" s="31" t="s">
        <v>36</v>
      </c>
      <c r="D17" s="5"/>
      <c r="E17" s="5"/>
      <c r="F17" s="5"/>
      <c r="G17" s="5"/>
      <c r="H17" s="5"/>
      <c r="I17" s="5"/>
      <c r="J17" s="5"/>
      <c r="K17" s="5"/>
      <c r="L17" s="5"/>
      <c r="M17" s="7"/>
      <c r="N17" s="33"/>
      <c r="O17" s="34"/>
      <c r="R17" s="32">
        <f t="shared" si="13"/>
        <v>0</v>
      </c>
      <c r="S17" s="32">
        <f t="shared" si="14"/>
        <v>0</v>
      </c>
      <c r="T17" s="32">
        <f t="shared" si="15"/>
        <v>0</v>
      </c>
      <c r="U17" s="32">
        <f t="shared" si="16"/>
        <v>0</v>
      </c>
      <c r="V17" s="32">
        <f t="shared" si="17"/>
        <v>0</v>
      </c>
      <c r="W17" s="32">
        <f t="shared" si="18"/>
        <v>0</v>
      </c>
      <c r="X17" s="32">
        <f t="shared" si="19"/>
        <v>0</v>
      </c>
      <c r="Y17" s="32">
        <f t="shared" si="20"/>
        <v>0</v>
      </c>
      <c r="Z17" s="32">
        <f t="shared" si="21"/>
        <v>0</v>
      </c>
      <c r="AA17" s="32">
        <f t="shared" si="22"/>
        <v>0</v>
      </c>
      <c r="AB17" s="32"/>
      <c r="AC17" s="32"/>
      <c r="AF17" s="9">
        <f t="shared" si="23"/>
        <v>0</v>
      </c>
      <c r="AG17" s="9">
        <f t="shared" si="2"/>
        <v>0</v>
      </c>
      <c r="AH17" s="9">
        <f t="shared" si="24"/>
        <v>0</v>
      </c>
      <c r="AI17" s="9">
        <f t="shared" si="2"/>
        <v>0</v>
      </c>
      <c r="AJ17" s="9">
        <f t="shared" si="25"/>
        <v>0</v>
      </c>
      <c r="AK17" s="9">
        <f t="shared" si="2"/>
        <v>0</v>
      </c>
      <c r="AL17" s="9">
        <f t="shared" si="26"/>
        <v>0</v>
      </c>
      <c r="AM17" s="9">
        <f t="shared" si="2"/>
        <v>0</v>
      </c>
      <c r="AN17" s="9">
        <f t="shared" si="27"/>
        <v>0</v>
      </c>
      <c r="AO17" s="9">
        <f t="shared" si="2"/>
        <v>0</v>
      </c>
      <c r="AT17" s="9">
        <f t="shared" si="28"/>
      </c>
      <c r="AU17" s="9">
        <f t="shared" si="29"/>
      </c>
      <c r="AV17" s="9">
        <f t="shared" si="30"/>
      </c>
      <c r="AX17" s="9">
        <f t="shared" si="3"/>
      </c>
      <c r="AY17" s="9">
        <f t="shared" si="4"/>
      </c>
      <c r="AZ17" s="9">
        <f t="shared" si="5"/>
      </c>
      <c r="BA17" s="9">
        <f t="shared" si="6"/>
      </c>
      <c r="BB17" s="9">
        <f t="shared" si="7"/>
      </c>
      <c r="BC17" s="9">
        <f t="shared" si="8"/>
      </c>
      <c r="BD17" s="9">
        <f t="shared" si="9"/>
      </c>
      <c r="BE17" s="9">
        <f t="shared" si="10"/>
      </c>
      <c r="BF17" s="9">
        <f t="shared" si="11"/>
      </c>
      <c r="BG17" s="9">
        <f t="shared" si="12"/>
      </c>
    </row>
    <row r="18" spans="1:61" ht="21.75" customHeight="1">
      <c r="A18" s="29">
        <f t="shared" si="0"/>
      </c>
      <c r="B18" s="30" t="s">
        <v>37</v>
      </c>
      <c r="C18" s="31" t="s">
        <v>38</v>
      </c>
      <c r="D18" s="5"/>
      <c r="E18" s="5"/>
      <c r="F18" s="5"/>
      <c r="G18" s="5"/>
      <c r="H18" s="5"/>
      <c r="I18" s="5"/>
      <c r="J18" s="5"/>
      <c r="K18" s="5"/>
      <c r="L18" s="5"/>
      <c r="M18" s="7"/>
      <c r="N18" s="6"/>
      <c r="O18" s="5"/>
      <c r="R18" s="32">
        <f t="shared" si="13"/>
        <v>0</v>
      </c>
      <c r="S18" s="32">
        <f t="shared" si="14"/>
        <v>0</v>
      </c>
      <c r="T18" s="32">
        <f t="shared" si="15"/>
        <v>0</v>
      </c>
      <c r="U18" s="32">
        <f t="shared" si="16"/>
        <v>0</v>
      </c>
      <c r="V18" s="32">
        <f t="shared" si="17"/>
        <v>0</v>
      </c>
      <c r="W18" s="32">
        <f t="shared" si="18"/>
        <v>0</v>
      </c>
      <c r="X18" s="32">
        <f t="shared" si="19"/>
        <v>0</v>
      </c>
      <c r="Y18" s="32">
        <f t="shared" si="20"/>
        <v>0</v>
      </c>
      <c r="Z18" s="32">
        <f t="shared" si="21"/>
        <v>0</v>
      </c>
      <c r="AA18" s="32">
        <f t="shared" si="22"/>
        <v>0</v>
      </c>
      <c r="AB18" s="32">
        <f>INT(N18)</f>
        <v>0</v>
      </c>
      <c r="AC18" s="32">
        <f>INT(O18)</f>
        <v>0</v>
      </c>
      <c r="AF18" s="9">
        <f t="shared" si="23"/>
        <v>0</v>
      </c>
      <c r="AG18" s="9">
        <f t="shared" si="2"/>
        <v>0</v>
      </c>
      <c r="AH18" s="9">
        <f t="shared" si="24"/>
        <v>0</v>
      </c>
      <c r="AI18" s="9">
        <f t="shared" si="2"/>
        <v>0</v>
      </c>
      <c r="AJ18" s="9">
        <f t="shared" si="25"/>
        <v>0</v>
      </c>
      <c r="AK18" s="9">
        <f t="shared" si="2"/>
        <v>0</v>
      </c>
      <c r="AL18" s="9">
        <f t="shared" si="26"/>
        <v>0</v>
      </c>
      <c r="AM18" s="9">
        <f t="shared" si="2"/>
        <v>0</v>
      </c>
      <c r="AN18" s="9">
        <f t="shared" si="27"/>
        <v>0</v>
      </c>
      <c r="AO18" s="9">
        <f t="shared" si="2"/>
        <v>0</v>
      </c>
      <c r="AP18" s="9">
        <f>IF(AND(0&lt;=N18,N18&lt;=999999999),0,1)</f>
        <v>0</v>
      </c>
      <c r="AQ18" s="9">
        <f>IF(AND(0&lt;=O18,O18&lt;=999999999),0,1)</f>
        <v>0</v>
      </c>
      <c r="AT18" s="9">
        <f t="shared" si="28"/>
      </c>
      <c r="AU18" s="9">
        <f t="shared" si="29"/>
      </c>
      <c r="AV18" s="9">
        <f t="shared" si="30"/>
      </c>
      <c r="AX18" s="9">
        <f t="shared" si="3"/>
      </c>
      <c r="AY18" s="9">
        <f t="shared" si="4"/>
      </c>
      <c r="AZ18" s="9">
        <f t="shared" si="5"/>
      </c>
      <c r="BA18" s="9">
        <f t="shared" si="6"/>
      </c>
      <c r="BB18" s="9">
        <f t="shared" si="7"/>
      </c>
      <c r="BC18" s="9">
        <f t="shared" si="8"/>
      </c>
      <c r="BD18" s="9">
        <f t="shared" si="9"/>
      </c>
      <c r="BE18" s="9">
        <f t="shared" si="10"/>
      </c>
      <c r="BF18" s="9">
        <f t="shared" si="11"/>
      </c>
      <c r="BG18" s="9">
        <f t="shared" si="12"/>
      </c>
      <c r="BH18" s="9">
        <f>IF(OR(ISERROR(N18),ISERROR(AB18))=TRUE,"N欄請輸入至多9位整數、",IF(OR(N18&lt;&gt;AB18,AP18&lt;&gt;0),"N欄請輸入至多9位整數、",""))</f>
      </c>
      <c r="BI18" s="9">
        <f>IF(OR(ISERROR(O18),ISERROR(AC18))=TRUE,"O欄請輸入至多9位整數、",IF(OR(O18&lt;&gt;AC18,AQ18&lt;&gt;0),"O欄請輸入至多9位整數、",""))</f>
      </c>
    </row>
    <row r="19" spans="1:59" ht="21.75" customHeight="1">
      <c r="A19" s="29">
        <f t="shared" si="0"/>
      </c>
      <c r="B19" s="30" t="s">
        <v>39</v>
      </c>
      <c r="C19" s="31" t="s">
        <v>40</v>
      </c>
      <c r="D19" s="5"/>
      <c r="E19" s="5"/>
      <c r="F19" s="5"/>
      <c r="G19" s="5"/>
      <c r="H19" s="5"/>
      <c r="I19" s="5"/>
      <c r="J19" s="5"/>
      <c r="K19" s="5"/>
      <c r="L19" s="5"/>
      <c r="M19" s="7"/>
      <c r="N19" s="33"/>
      <c r="O19" s="34"/>
      <c r="R19" s="32">
        <f t="shared" si="13"/>
        <v>0</v>
      </c>
      <c r="S19" s="32">
        <f t="shared" si="14"/>
        <v>0</v>
      </c>
      <c r="T19" s="32">
        <f t="shared" si="15"/>
        <v>0</v>
      </c>
      <c r="U19" s="32">
        <f t="shared" si="16"/>
        <v>0</v>
      </c>
      <c r="V19" s="32">
        <f t="shared" si="17"/>
        <v>0</v>
      </c>
      <c r="W19" s="32">
        <f t="shared" si="18"/>
        <v>0</v>
      </c>
      <c r="X19" s="32">
        <f t="shared" si="19"/>
        <v>0</v>
      </c>
      <c r="Y19" s="32">
        <f t="shared" si="20"/>
        <v>0</v>
      </c>
      <c r="Z19" s="32">
        <f t="shared" si="21"/>
        <v>0</v>
      </c>
      <c r="AA19" s="32">
        <f t="shared" si="22"/>
        <v>0</v>
      </c>
      <c r="AB19" s="32"/>
      <c r="AC19" s="32"/>
      <c r="AF19" s="9">
        <f t="shared" si="23"/>
        <v>0</v>
      </c>
      <c r="AG19" s="9">
        <f t="shared" si="2"/>
        <v>0</v>
      </c>
      <c r="AH19" s="9">
        <f t="shared" si="24"/>
        <v>0</v>
      </c>
      <c r="AI19" s="9">
        <f t="shared" si="2"/>
        <v>0</v>
      </c>
      <c r="AJ19" s="9">
        <f t="shared" si="25"/>
        <v>0</v>
      </c>
      <c r="AK19" s="9">
        <f t="shared" si="2"/>
        <v>0</v>
      </c>
      <c r="AL19" s="9">
        <f t="shared" si="26"/>
        <v>0</v>
      </c>
      <c r="AM19" s="9">
        <f t="shared" si="2"/>
        <v>0</v>
      </c>
      <c r="AN19" s="9">
        <f t="shared" si="27"/>
        <v>0</v>
      </c>
      <c r="AO19" s="9">
        <f t="shared" si="2"/>
        <v>0</v>
      </c>
      <c r="AT19" s="9">
        <f t="shared" si="28"/>
      </c>
      <c r="AU19" s="9">
        <f t="shared" si="29"/>
      </c>
      <c r="AV19" s="9">
        <f t="shared" si="30"/>
      </c>
      <c r="AX19" s="9">
        <f t="shared" si="3"/>
      </c>
      <c r="AY19" s="9">
        <f t="shared" si="4"/>
      </c>
      <c r="AZ19" s="9">
        <f t="shared" si="5"/>
      </c>
      <c r="BA19" s="9">
        <f t="shared" si="6"/>
      </c>
      <c r="BB19" s="9">
        <f t="shared" si="7"/>
      </c>
      <c r="BC19" s="9">
        <f t="shared" si="8"/>
      </c>
      <c r="BD19" s="9">
        <f t="shared" si="9"/>
      </c>
      <c r="BE19" s="9">
        <f t="shared" si="10"/>
      </c>
      <c r="BF19" s="9">
        <f t="shared" si="11"/>
      </c>
      <c r="BG19" s="9">
        <f t="shared" si="12"/>
      </c>
    </row>
    <row r="20" spans="1:61" ht="21.75" customHeight="1">
      <c r="A20" s="29">
        <f t="shared" si="0"/>
      </c>
      <c r="B20" s="30" t="s">
        <v>41</v>
      </c>
      <c r="C20" s="31" t="s">
        <v>42</v>
      </c>
      <c r="D20" s="5"/>
      <c r="E20" s="5"/>
      <c r="F20" s="5"/>
      <c r="G20" s="5"/>
      <c r="H20" s="5"/>
      <c r="I20" s="5"/>
      <c r="J20" s="5"/>
      <c r="K20" s="5"/>
      <c r="L20" s="5"/>
      <c r="M20" s="7"/>
      <c r="N20" s="6"/>
      <c r="O20" s="5"/>
      <c r="R20" s="32">
        <f t="shared" si="13"/>
        <v>0</v>
      </c>
      <c r="S20" s="32">
        <f t="shared" si="14"/>
        <v>0</v>
      </c>
      <c r="T20" s="32">
        <f t="shared" si="15"/>
        <v>0</v>
      </c>
      <c r="U20" s="32">
        <f t="shared" si="16"/>
        <v>0</v>
      </c>
      <c r="V20" s="32">
        <f t="shared" si="17"/>
        <v>0</v>
      </c>
      <c r="W20" s="32">
        <f t="shared" si="18"/>
        <v>0</v>
      </c>
      <c r="X20" s="32">
        <f t="shared" si="19"/>
        <v>0</v>
      </c>
      <c r="Y20" s="32">
        <f t="shared" si="20"/>
        <v>0</v>
      </c>
      <c r="Z20" s="32">
        <f t="shared" si="21"/>
        <v>0</v>
      </c>
      <c r="AA20" s="32">
        <f t="shared" si="22"/>
        <v>0</v>
      </c>
      <c r="AB20" s="32">
        <f>INT(N20)</f>
        <v>0</v>
      </c>
      <c r="AC20" s="32">
        <f>INT(O20)</f>
        <v>0</v>
      </c>
      <c r="AF20" s="9">
        <f t="shared" si="23"/>
        <v>0</v>
      </c>
      <c r="AG20" s="9">
        <f t="shared" si="2"/>
        <v>0</v>
      </c>
      <c r="AH20" s="9">
        <f t="shared" si="24"/>
        <v>0</v>
      </c>
      <c r="AI20" s="9">
        <f t="shared" si="2"/>
        <v>0</v>
      </c>
      <c r="AJ20" s="9">
        <f t="shared" si="25"/>
        <v>0</v>
      </c>
      <c r="AK20" s="9">
        <f t="shared" si="2"/>
        <v>0</v>
      </c>
      <c r="AL20" s="9">
        <f t="shared" si="26"/>
        <v>0</v>
      </c>
      <c r="AM20" s="9">
        <f t="shared" si="2"/>
        <v>0</v>
      </c>
      <c r="AN20" s="9">
        <f t="shared" si="27"/>
        <v>0</v>
      </c>
      <c r="AO20" s="9">
        <f t="shared" si="2"/>
        <v>0</v>
      </c>
      <c r="AP20" s="9">
        <f>IF(AND(0&lt;=N20,N20&lt;=999999999),0,1)</f>
        <v>0</v>
      </c>
      <c r="AQ20" s="9">
        <f>IF(AND(0&lt;=O20,O20&lt;=999999999),0,1)</f>
        <v>0</v>
      </c>
      <c r="AT20" s="9">
        <f t="shared" si="28"/>
      </c>
      <c r="AU20" s="9">
        <f t="shared" si="29"/>
      </c>
      <c r="AV20" s="9">
        <f t="shared" si="30"/>
      </c>
      <c r="AX20" s="9">
        <f t="shared" si="3"/>
      </c>
      <c r="AY20" s="9">
        <f t="shared" si="4"/>
      </c>
      <c r="AZ20" s="9">
        <f t="shared" si="5"/>
      </c>
      <c r="BA20" s="9">
        <f t="shared" si="6"/>
      </c>
      <c r="BB20" s="9">
        <f t="shared" si="7"/>
      </c>
      <c r="BC20" s="9">
        <f t="shared" si="8"/>
      </c>
      <c r="BD20" s="9">
        <f t="shared" si="9"/>
      </c>
      <c r="BE20" s="9">
        <f t="shared" si="10"/>
      </c>
      <c r="BF20" s="9">
        <f t="shared" si="11"/>
      </c>
      <c r="BG20" s="9">
        <f t="shared" si="12"/>
      </c>
      <c r="BH20" s="9">
        <f>IF(OR(ISERROR(N20),ISERROR(AB20))=TRUE,"N欄請輸入至多9位整數、",IF(OR(N20&lt;&gt;AB20,AP20&lt;&gt;0),"N欄請輸入至多9位整數、",""))</f>
      </c>
      <c r="BI20" s="9">
        <f>IF(OR(ISERROR(O20),ISERROR(AC20))=TRUE,"O欄請輸入至多9位整數、",IF(OR(O20&lt;&gt;AC20,AQ20&lt;&gt;0),"O欄請輸入至多9位整數、",""))</f>
      </c>
    </row>
    <row r="21" spans="1:59" ht="21.75" customHeight="1">
      <c r="A21" s="29">
        <f t="shared" si="0"/>
      </c>
      <c r="B21" s="30" t="s">
        <v>43</v>
      </c>
      <c r="C21" s="31" t="s">
        <v>44</v>
      </c>
      <c r="D21" s="5"/>
      <c r="E21" s="5"/>
      <c r="F21" s="5"/>
      <c r="G21" s="5"/>
      <c r="H21" s="5"/>
      <c r="I21" s="5"/>
      <c r="J21" s="5"/>
      <c r="K21" s="5"/>
      <c r="L21" s="5"/>
      <c r="M21" s="7"/>
      <c r="N21" s="33"/>
      <c r="O21" s="34"/>
      <c r="R21" s="32">
        <f t="shared" si="13"/>
        <v>0</v>
      </c>
      <c r="S21" s="32">
        <f t="shared" si="14"/>
        <v>0</v>
      </c>
      <c r="T21" s="32">
        <f t="shared" si="15"/>
        <v>0</v>
      </c>
      <c r="U21" s="32">
        <f t="shared" si="16"/>
        <v>0</v>
      </c>
      <c r="V21" s="32">
        <f t="shared" si="17"/>
        <v>0</v>
      </c>
      <c r="W21" s="32">
        <f t="shared" si="18"/>
        <v>0</v>
      </c>
      <c r="X21" s="32">
        <f t="shared" si="19"/>
        <v>0</v>
      </c>
      <c r="Y21" s="32">
        <f t="shared" si="20"/>
        <v>0</v>
      </c>
      <c r="Z21" s="32">
        <f t="shared" si="21"/>
        <v>0</v>
      </c>
      <c r="AA21" s="32">
        <f t="shared" si="22"/>
        <v>0</v>
      </c>
      <c r="AB21" s="32"/>
      <c r="AC21" s="32"/>
      <c r="AF21" s="9">
        <f t="shared" si="23"/>
        <v>0</v>
      </c>
      <c r="AG21" s="9">
        <f t="shared" si="2"/>
        <v>0</v>
      </c>
      <c r="AH21" s="9">
        <f t="shared" si="24"/>
        <v>0</v>
      </c>
      <c r="AI21" s="9">
        <f t="shared" si="2"/>
        <v>0</v>
      </c>
      <c r="AJ21" s="9">
        <f t="shared" si="25"/>
        <v>0</v>
      </c>
      <c r="AK21" s="9">
        <f t="shared" si="2"/>
        <v>0</v>
      </c>
      <c r="AL21" s="9">
        <f t="shared" si="26"/>
        <v>0</v>
      </c>
      <c r="AM21" s="9">
        <f t="shared" si="2"/>
        <v>0</v>
      </c>
      <c r="AN21" s="9">
        <f t="shared" si="27"/>
        <v>0</v>
      </c>
      <c r="AO21" s="9">
        <f t="shared" si="2"/>
        <v>0</v>
      </c>
      <c r="AT21" s="9">
        <f t="shared" si="28"/>
      </c>
      <c r="AU21" s="9">
        <f t="shared" si="29"/>
      </c>
      <c r="AV21" s="9">
        <f t="shared" si="30"/>
      </c>
      <c r="AX21" s="9">
        <f t="shared" si="3"/>
      </c>
      <c r="AY21" s="9">
        <f t="shared" si="4"/>
      </c>
      <c r="AZ21" s="9">
        <f t="shared" si="5"/>
      </c>
      <c r="BA21" s="9">
        <f t="shared" si="6"/>
      </c>
      <c r="BB21" s="9">
        <f t="shared" si="7"/>
      </c>
      <c r="BC21" s="9">
        <f t="shared" si="8"/>
      </c>
      <c r="BD21" s="9">
        <f t="shared" si="9"/>
      </c>
      <c r="BE21" s="9">
        <f t="shared" si="10"/>
      </c>
      <c r="BF21" s="9">
        <f t="shared" si="11"/>
      </c>
      <c r="BG21" s="9">
        <f t="shared" si="12"/>
      </c>
    </row>
    <row r="22" spans="1:61" ht="21.75" customHeight="1">
      <c r="A22" s="29">
        <f t="shared" si="0"/>
      </c>
      <c r="B22" s="30" t="s">
        <v>45</v>
      </c>
      <c r="C22" s="31" t="s">
        <v>46</v>
      </c>
      <c r="D22" s="5"/>
      <c r="E22" s="5"/>
      <c r="F22" s="5"/>
      <c r="G22" s="5"/>
      <c r="H22" s="5"/>
      <c r="I22" s="5"/>
      <c r="J22" s="5"/>
      <c r="K22" s="5"/>
      <c r="L22" s="5"/>
      <c r="M22" s="7"/>
      <c r="N22" s="6"/>
      <c r="O22" s="5"/>
      <c r="R22" s="32">
        <f t="shared" si="13"/>
        <v>0</v>
      </c>
      <c r="S22" s="32">
        <f t="shared" si="14"/>
        <v>0</v>
      </c>
      <c r="T22" s="32">
        <f t="shared" si="15"/>
        <v>0</v>
      </c>
      <c r="U22" s="32">
        <f t="shared" si="16"/>
        <v>0</v>
      </c>
      <c r="V22" s="32">
        <f t="shared" si="17"/>
        <v>0</v>
      </c>
      <c r="W22" s="32">
        <f t="shared" si="18"/>
        <v>0</v>
      </c>
      <c r="X22" s="32">
        <f t="shared" si="19"/>
        <v>0</v>
      </c>
      <c r="Y22" s="32">
        <f t="shared" si="20"/>
        <v>0</v>
      </c>
      <c r="Z22" s="32">
        <f t="shared" si="21"/>
        <v>0</v>
      </c>
      <c r="AA22" s="32">
        <f t="shared" si="22"/>
        <v>0</v>
      </c>
      <c r="AB22" s="32">
        <f>INT(N22)</f>
        <v>0</v>
      </c>
      <c r="AC22" s="32">
        <f>INT(O22)</f>
        <v>0</v>
      </c>
      <c r="AF22" s="9">
        <f t="shared" si="23"/>
        <v>0</v>
      </c>
      <c r="AG22" s="9">
        <f t="shared" si="2"/>
        <v>0</v>
      </c>
      <c r="AH22" s="9">
        <f t="shared" si="24"/>
        <v>0</v>
      </c>
      <c r="AI22" s="9">
        <f t="shared" si="2"/>
        <v>0</v>
      </c>
      <c r="AJ22" s="9">
        <f t="shared" si="25"/>
        <v>0</v>
      </c>
      <c r="AK22" s="9">
        <f t="shared" si="2"/>
        <v>0</v>
      </c>
      <c r="AL22" s="9">
        <f t="shared" si="26"/>
        <v>0</v>
      </c>
      <c r="AM22" s="9">
        <f t="shared" si="2"/>
        <v>0</v>
      </c>
      <c r="AN22" s="9">
        <f t="shared" si="27"/>
        <v>0</v>
      </c>
      <c r="AO22" s="9">
        <f t="shared" si="2"/>
        <v>0</v>
      </c>
      <c r="AP22" s="9">
        <f>IF(AND(0&lt;=N22,N22&lt;=999999999),0,1)</f>
        <v>0</v>
      </c>
      <c r="AQ22" s="9">
        <f>IF(AND(0&lt;=O22,O22&lt;=999999999),0,1)</f>
        <v>0</v>
      </c>
      <c r="AT22" s="9">
        <f t="shared" si="28"/>
      </c>
      <c r="AU22" s="9">
        <f t="shared" si="29"/>
      </c>
      <c r="AV22" s="9">
        <f t="shared" si="30"/>
      </c>
      <c r="AX22" s="9">
        <f t="shared" si="3"/>
      </c>
      <c r="AY22" s="9">
        <f t="shared" si="4"/>
      </c>
      <c r="AZ22" s="9">
        <f t="shared" si="5"/>
      </c>
      <c r="BA22" s="9">
        <f t="shared" si="6"/>
      </c>
      <c r="BB22" s="9">
        <f t="shared" si="7"/>
      </c>
      <c r="BC22" s="9">
        <f t="shared" si="8"/>
      </c>
      <c r="BD22" s="9">
        <f t="shared" si="9"/>
      </c>
      <c r="BE22" s="9">
        <f t="shared" si="10"/>
      </c>
      <c r="BF22" s="9">
        <f t="shared" si="11"/>
      </c>
      <c r="BG22" s="9">
        <f t="shared" si="12"/>
      </c>
      <c r="BH22" s="9">
        <f>IF(OR(ISERROR(N22),ISERROR(AB22))=TRUE,"N欄請輸入至多9位整數、",IF(OR(N22&lt;&gt;AB22,AP22&lt;&gt;0),"N欄請輸入至多9位整數、",""))</f>
      </c>
      <c r="BI22" s="9">
        <f>IF(OR(ISERROR(O22),ISERROR(AC22))=TRUE,"O欄請輸入至多9位整數、",IF(OR(O22&lt;&gt;AC22,AQ22&lt;&gt;0),"O欄請輸入至多9位整數、",""))</f>
      </c>
    </row>
    <row r="23" spans="1:59" ht="22.5" customHeight="1">
      <c r="A23" s="29">
        <f t="shared" si="0"/>
      </c>
      <c r="B23" s="30" t="s">
        <v>47</v>
      </c>
      <c r="C23" s="31" t="s">
        <v>48</v>
      </c>
      <c r="D23" s="5"/>
      <c r="E23" s="5"/>
      <c r="F23" s="5"/>
      <c r="G23" s="5"/>
      <c r="H23" s="5"/>
      <c r="I23" s="5"/>
      <c r="J23" s="5"/>
      <c r="K23" s="5"/>
      <c r="L23" s="5"/>
      <c r="M23" s="7"/>
      <c r="N23" s="35"/>
      <c r="O23" s="34"/>
      <c r="R23" s="32">
        <f t="shared" si="13"/>
        <v>0</v>
      </c>
      <c r="S23" s="32">
        <f t="shared" si="14"/>
        <v>0</v>
      </c>
      <c r="T23" s="32">
        <f t="shared" si="15"/>
        <v>0</v>
      </c>
      <c r="U23" s="32">
        <f t="shared" si="16"/>
        <v>0</v>
      </c>
      <c r="V23" s="32">
        <f t="shared" si="17"/>
        <v>0</v>
      </c>
      <c r="W23" s="32">
        <f t="shared" si="18"/>
        <v>0</v>
      </c>
      <c r="X23" s="32">
        <f t="shared" si="19"/>
        <v>0</v>
      </c>
      <c r="Y23" s="32">
        <f t="shared" si="20"/>
        <v>0</v>
      </c>
      <c r="Z23" s="32">
        <f t="shared" si="21"/>
        <v>0</v>
      </c>
      <c r="AA23" s="32">
        <f t="shared" si="22"/>
        <v>0</v>
      </c>
      <c r="AB23" s="32"/>
      <c r="AC23" s="32"/>
      <c r="AF23" s="9">
        <f t="shared" si="23"/>
        <v>0</v>
      </c>
      <c r="AG23" s="9">
        <f t="shared" si="2"/>
        <v>0</v>
      </c>
      <c r="AH23" s="9">
        <f t="shared" si="24"/>
        <v>0</v>
      </c>
      <c r="AI23" s="9">
        <f t="shared" si="2"/>
        <v>0</v>
      </c>
      <c r="AJ23" s="9">
        <f t="shared" si="25"/>
        <v>0</v>
      </c>
      <c r="AK23" s="9">
        <f t="shared" si="2"/>
        <v>0</v>
      </c>
      <c r="AL23" s="9">
        <f t="shared" si="26"/>
        <v>0</v>
      </c>
      <c r="AM23" s="9">
        <f t="shared" si="2"/>
        <v>0</v>
      </c>
      <c r="AN23" s="9">
        <f t="shared" si="27"/>
        <v>0</v>
      </c>
      <c r="AO23" s="9">
        <f t="shared" si="2"/>
        <v>0</v>
      </c>
      <c r="AT23" s="9">
        <f t="shared" si="28"/>
      </c>
      <c r="AU23" s="9">
        <f t="shared" si="29"/>
      </c>
      <c r="AV23" s="9">
        <f t="shared" si="30"/>
      </c>
      <c r="AX23" s="9">
        <f t="shared" si="3"/>
      </c>
      <c r="AY23" s="9">
        <f t="shared" si="4"/>
      </c>
      <c r="AZ23" s="9">
        <f t="shared" si="5"/>
      </c>
      <c r="BA23" s="9">
        <f t="shared" si="6"/>
      </c>
      <c r="BB23" s="9">
        <f t="shared" si="7"/>
      </c>
      <c r="BC23" s="9">
        <f t="shared" si="8"/>
      </c>
      <c r="BD23" s="9">
        <f t="shared" si="9"/>
      </c>
      <c r="BE23" s="9">
        <f t="shared" si="10"/>
      </c>
      <c r="BF23" s="9">
        <f t="shared" si="11"/>
      </c>
      <c r="BG23" s="9">
        <f t="shared" si="12"/>
      </c>
    </row>
    <row r="24" spans="1:59" ht="22.5" customHeight="1">
      <c r="A24" s="29">
        <f t="shared" si="0"/>
      </c>
      <c r="B24" s="30" t="s">
        <v>49</v>
      </c>
      <c r="C24" s="31" t="s">
        <v>50</v>
      </c>
      <c r="D24" s="5"/>
      <c r="E24" s="5"/>
      <c r="F24" s="5"/>
      <c r="G24" s="5"/>
      <c r="H24" s="5"/>
      <c r="I24" s="5"/>
      <c r="J24" s="5"/>
      <c r="K24" s="5"/>
      <c r="L24" s="5"/>
      <c r="M24" s="7"/>
      <c r="N24" s="35"/>
      <c r="O24" s="34"/>
      <c r="R24" s="32">
        <f t="shared" si="13"/>
        <v>0</v>
      </c>
      <c r="S24" s="32">
        <f t="shared" si="14"/>
        <v>0</v>
      </c>
      <c r="T24" s="32">
        <f t="shared" si="15"/>
        <v>0</v>
      </c>
      <c r="U24" s="32">
        <f t="shared" si="16"/>
        <v>0</v>
      </c>
      <c r="V24" s="32">
        <f t="shared" si="17"/>
        <v>0</v>
      </c>
      <c r="W24" s="32">
        <f t="shared" si="18"/>
        <v>0</v>
      </c>
      <c r="X24" s="32">
        <f t="shared" si="19"/>
        <v>0</v>
      </c>
      <c r="Y24" s="32">
        <f t="shared" si="20"/>
        <v>0</v>
      </c>
      <c r="Z24" s="32">
        <f t="shared" si="21"/>
        <v>0</v>
      </c>
      <c r="AA24" s="32">
        <f t="shared" si="22"/>
        <v>0</v>
      </c>
      <c r="AB24" s="32"/>
      <c r="AC24" s="32"/>
      <c r="AF24" s="9">
        <f t="shared" si="23"/>
        <v>0</v>
      </c>
      <c r="AG24" s="9">
        <f>IF(AND(0&lt;=E24,E24&lt;=999999999),0,1)</f>
        <v>0</v>
      </c>
      <c r="AH24" s="9">
        <f t="shared" si="24"/>
        <v>0</v>
      </c>
      <c r="AI24" s="9">
        <f>IF(AND(0&lt;=G24,G24&lt;=999999999),0,1)</f>
        <v>0</v>
      </c>
      <c r="AJ24" s="9">
        <f t="shared" si="25"/>
        <v>0</v>
      </c>
      <c r="AK24" s="9">
        <f>IF(AND(0&lt;=I24,I24&lt;=999999999),0,1)</f>
        <v>0</v>
      </c>
      <c r="AL24" s="9">
        <f t="shared" si="26"/>
        <v>0</v>
      </c>
      <c r="AM24" s="9">
        <f>IF(AND(0&lt;=K24,K24&lt;=999999999),0,1)</f>
        <v>0</v>
      </c>
      <c r="AN24" s="9">
        <f t="shared" si="27"/>
        <v>0</v>
      </c>
      <c r="AO24" s="9">
        <f>IF(AND(0&lt;=M24,M24&lt;=999999999),0,1)</f>
        <v>0</v>
      </c>
      <c r="AT24" s="9">
        <f t="shared" si="28"/>
      </c>
      <c r="AU24" s="9">
        <f t="shared" si="29"/>
      </c>
      <c r="AV24" s="9">
        <f t="shared" si="30"/>
      </c>
      <c r="AX24" s="9">
        <f t="shared" si="3"/>
      </c>
      <c r="AY24" s="9">
        <f t="shared" si="4"/>
      </c>
      <c r="AZ24" s="9">
        <f t="shared" si="5"/>
      </c>
      <c r="BA24" s="9">
        <f t="shared" si="6"/>
      </c>
      <c r="BB24" s="9">
        <f t="shared" si="7"/>
      </c>
      <c r="BC24" s="9">
        <f t="shared" si="8"/>
      </c>
      <c r="BD24" s="9">
        <f t="shared" si="9"/>
      </c>
      <c r="BE24" s="9">
        <f t="shared" si="10"/>
      </c>
      <c r="BF24" s="9">
        <f t="shared" si="11"/>
      </c>
      <c r="BG24" s="9">
        <f t="shared" si="12"/>
      </c>
    </row>
    <row r="25" spans="1:61" ht="23.25" customHeight="1">
      <c r="A25" s="29">
        <f t="shared" si="0"/>
      </c>
      <c r="B25" s="30" t="s">
        <v>51</v>
      </c>
      <c r="C25" s="31" t="s">
        <v>52</v>
      </c>
      <c r="D25" s="5"/>
      <c r="E25" s="5"/>
      <c r="F25" s="5"/>
      <c r="G25" s="5"/>
      <c r="H25" s="5"/>
      <c r="I25" s="5"/>
      <c r="J25" s="5"/>
      <c r="K25" s="5"/>
      <c r="L25" s="5"/>
      <c r="M25" s="7"/>
      <c r="N25" s="6"/>
      <c r="O25" s="5"/>
      <c r="R25" s="32">
        <f t="shared" si="13"/>
        <v>0</v>
      </c>
      <c r="S25" s="32">
        <f t="shared" si="14"/>
        <v>0</v>
      </c>
      <c r="T25" s="32">
        <f t="shared" si="15"/>
        <v>0</v>
      </c>
      <c r="U25" s="32">
        <f t="shared" si="16"/>
        <v>0</v>
      </c>
      <c r="V25" s="32">
        <f t="shared" si="17"/>
        <v>0</v>
      </c>
      <c r="W25" s="32">
        <f t="shared" si="18"/>
        <v>0</v>
      </c>
      <c r="X25" s="32">
        <f t="shared" si="19"/>
        <v>0</v>
      </c>
      <c r="Y25" s="32">
        <f t="shared" si="20"/>
        <v>0</v>
      </c>
      <c r="Z25" s="32">
        <f t="shared" si="21"/>
        <v>0</v>
      </c>
      <c r="AA25" s="32">
        <f t="shared" si="22"/>
        <v>0</v>
      </c>
      <c r="AB25" s="32">
        <f>INT(N25)</f>
        <v>0</v>
      </c>
      <c r="AC25" s="32">
        <f>INT(O25)</f>
        <v>0</v>
      </c>
      <c r="AF25" s="9">
        <f t="shared" si="23"/>
        <v>0</v>
      </c>
      <c r="AG25" s="9">
        <f>IF(AND(0&lt;=E25,E25&lt;=999999999),0,1)</f>
        <v>0</v>
      </c>
      <c r="AH25" s="9">
        <f t="shared" si="24"/>
        <v>0</v>
      </c>
      <c r="AI25" s="9">
        <f>IF(AND(0&lt;=G25,G25&lt;=999999999),0,1)</f>
        <v>0</v>
      </c>
      <c r="AJ25" s="9">
        <f t="shared" si="25"/>
        <v>0</v>
      </c>
      <c r="AK25" s="9">
        <f>IF(AND(0&lt;=I25,I25&lt;=999999999),0,1)</f>
        <v>0</v>
      </c>
      <c r="AL25" s="9">
        <f t="shared" si="26"/>
        <v>0</v>
      </c>
      <c r="AM25" s="9">
        <f>IF(AND(0&lt;=K25,K25&lt;=999999999),0,1)</f>
        <v>0</v>
      </c>
      <c r="AN25" s="9">
        <f t="shared" si="27"/>
        <v>0</v>
      </c>
      <c r="AO25" s="9">
        <f>IF(AND(0&lt;=M25,M25&lt;=999999999),0,1)</f>
        <v>0</v>
      </c>
      <c r="AP25" s="9">
        <f>IF(AND(0&lt;=N25,N25&lt;=999999999),0,1)</f>
        <v>0</v>
      </c>
      <c r="AQ25" s="9">
        <f>IF(AND(0&lt;=O25,O25&lt;=999999999),0,1)</f>
        <v>0</v>
      </c>
      <c r="AT25" s="9">
        <f t="shared" si="28"/>
      </c>
      <c r="AU25" s="9">
        <f t="shared" si="29"/>
      </c>
      <c r="AV25" s="9">
        <f t="shared" si="30"/>
      </c>
      <c r="AX25" s="9">
        <f t="shared" si="3"/>
      </c>
      <c r="AY25" s="9">
        <f t="shared" si="4"/>
      </c>
      <c r="AZ25" s="9">
        <f t="shared" si="5"/>
      </c>
      <c r="BA25" s="9">
        <f t="shared" si="6"/>
      </c>
      <c r="BB25" s="9">
        <f t="shared" si="7"/>
      </c>
      <c r="BC25" s="9">
        <f t="shared" si="8"/>
      </c>
      <c r="BD25" s="9">
        <f t="shared" si="9"/>
      </c>
      <c r="BE25" s="9">
        <f t="shared" si="10"/>
      </c>
      <c r="BF25" s="9">
        <f t="shared" si="11"/>
      </c>
      <c r="BG25" s="9">
        <f t="shared" si="12"/>
      </c>
      <c r="BH25" s="9">
        <f>IF(OR(ISERROR(N25),ISERROR(AB25))=TRUE,"N欄請輸入至多9位整數、",IF(OR(N25&lt;&gt;AB25,AP25&lt;&gt;0),"N欄請輸入至多9位整數、",""))</f>
      </c>
      <c r="BI25" s="9">
        <f>IF(OR(ISERROR(O25),ISERROR(AC25))=TRUE,"O欄請輸入至多9位整數、",IF(OR(O25&lt;&gt;AC25,AQ25&lt;&gt;0),"O欄請輸入至多9位整數、",""))</f>
      </c>
    </row>
    <row r="26" spans="1:59" ht="21.75" customHeight="1">
      <c r="A26" s="29">
        <f t="shared" si="0"/>
      </c>
      <c r="B26" s="30" t="s">
        <v>53</v>
      </c>
      <c r="C26" s="31" t="s">
        <v>54</v>
      </c>
      <c r="D26" s="5"/>
      <c r="E26" s="5"/>
      <c r="F26" s="5"/>
      <c r="G26" s="5"/>
      <c r="H26" s="5"/>
      <c r="I26" s="5"/>
      <c r="J26" s="5"/>
      <c r="K26" s="5"/>
      <c r="L26" s="5"/>
      <c r="M26" s="7"/>
      <c r="N26" s="33"/>
      <c r="O26" s="34"/>
      <c r="R26" s="32">
        <f t="shared" si="13"/>
        <v>0</v>
      </c>
      <c r="S26" s="32">
        <f t="shared" si="14"/>
        <v>0</v>
      </c>
      <c r="T26" s="32">
        <f t="shared" si="15"/>
        <v>0</v>
      </c>
      <c r="U26" s="32">
        <f t="shared" si="16"/>
        <v>0</v>
      </c>
      <c r="V26" s="32">
        <f t="shared" si="17"/>
        <v>0</v>
      </c>
      <c r="W26" s="32">
        <f t="shared" si="18"/>
        <v>0</v>
      </c>
      <c r="X26" s="32">
        <f t="shared" si="19"/>
        <v>0</v>
      </c>
      <c r="Y26" s="32">
        <f t="shared" si="20"/>
        <v>0</v>
      </c>
      <c r="Z26" s="32">
        <f t="shared" si="21"/>
        <v>0</v>
      </c>
      <c r="AA26" s="32">
        <f t="shared" si="22"/>
        <v>0</v>
      </c>
      <c r="AB26" s="32"/>
      <c r="AC26" s="32"/>
      <c r="AF26" s="9">
        <f t="shared" si="23"/>
        <v>0</v>
      </c>
      <c r="AG26" s="9">
        <f>IF(AND(0&lt;=E26,E26&lt;=999999999),0,1)</f>
        <v>0</v>
      </c>
      <c r="AH26" s="9">
        <f t="shared" si="24"/>
        <v>0</v>
      </c>
      <c r="AI26" s="9">
        <f>IF(AND(0&lt;=G26,G26&lt;=999999999),0,1)</f>
        <v>0</v>
      </c>
      <c r="AJ26" s="9">
        <f t="shared" si="25"/>
        <v>0</v>
      </c>
      <c r="AK26" s="9">
        <f>IF(AND(0&lt;=I26,I26&lt;=999999999),0,1)</f>
        <v>0</v>
      </c>
      <c r="AL26" s="9">
        <f t="shared" si="26"/>
        <v>0</v>
      </c>
      <c r="AM26" s="9">
        <f>IF(AND(0&lt;=K26,K26&lt;=999999999),0,1)</f>
        <v>0</v>
      </c>
      <c r="AN26" s="9">
        <f t="shared" si="27"/>
        <v>0</v>
      </c>
      <c r="AO26" s="9">
        <f>IF(AND(0&lt;=M26,M26&lt;=999999999),0,1)</f>
        <v>0</v>
      </c>
      <c r="AT26" s="9">
        <f t="shared" si="28"/>
      </c>
      <c r="AU26" s="9">
        <f t="shared" si="29"/>
      </c>
      <c r="AV26" s="9">
        <f t="shared" si="30"/>
      </c>
      <c r="AX26" s="9">
        <f t="shared" si="3"/>
      </c>
      <c r="AY26" s="9">
        <f t="shared" si="4"/>
      </c>
      <c r="AZ26" s="9">
        <f t="shared" si="5"/>
      </c>
      <c r="BA26" s="9">
        <f t="shared" si="6"/>
      </c>
      <c r="BB26" s="9">
        <f t="shared" si="7"/>
      </c>
      <c r="BC26" s="9">
        <f t="shared" si="8"/>
      </c>
      <c r="BD26" s="9">
        <f t="shared" si="9"/>
      </c>
      <c r="BE26" s="9">
        <f t="shared" si="10"/>
      </c>
      <c r="BF26" s="9">
        <f t="shared" si="11"/>
      </c>
      <c r="BG26" s="9">
        <f t="shared" si="12"/>
      </c>
    </row>
    <row r="27" spans="1:15" ht="17.25" customHeight="1">
      <c r="A27" s="36"/>
      <c r="B27" s="68" t="s">
        <v>55</v>
      </c>
      <c r="C27" s="68"/>
      <c r="D27" s="68"/>
      <c r="E27" s="68"/>
      <c r="F27" s="68"/>
      <c r="G27" s="68"/>
      <c r="H27" s="68"/>
      <c r="I27" s="68"/>
      <c r="J27" s="68"/>
      <c r="K27" s="68"/>
      <c r="L27" s="68"/>
      <c r="M27" s="68"/>
      <c r="N27" s="68"/>
      <c r="O27" s="68"/>
    </row>
    <row r="28" spans="1:15" ht="15" customHeight="1">
      <c r="A28" s="37"/>
      <c r="B28" s="38" t="s">
        <v>56</v>
      </c>
      <c r="C28" s="38" t="s">
        <v>56</v>
      </c>
      <c r="D28" s="38" t="s">
        <v>56</v>
      </c>
      <c r="E28" s="38" t="s">
        <v>56</v>
      </c>
      <c r="F28" s="38" t="s">
        <v>56</v>
      </c>
      <c r="G28" s="38" t="s">
        <v>56</v>
      </c>
      <c r="H28" s="38" t="s">
        <v>56</v>
      </c>
      <c r="I28" s="38" t="s">
        <v>56</v>
      </c>
      <c r="J28" s="38" t="s">
        <v>56</v>
      </c>
      <c r="K28" s="38" t="s">
        <v>56</v>
      </c>
      <c r="L28" s="38" t="s">
        <v>56</v>
      </c>
      <c r="M28" s="38" t="s">
        <v>56</v>
      </c>
      <c r="N28" s="38" t="s">
        <v>56</v>
      </c>
      <c r="O28" s="38" t="s">
        <v>56</v>
      </c>
    </row>
    <row r="29" spans="1:15" ht="15" customHeight="1">
      <c r="A29" s="37"/>
      <c r="B29" s="38" t="s">
        <v>68</v>
      </c>
      <c r="C29" s="38" t="s">
        <v>68</v>
      </c>
      <c r="D29" s="38" t="s">
        <v>68</v>
      </c>
      <c r="E29" s="38" t="s">
        <v>68</v>
      </c>
      <c r="F29" s="38" t="s">
        <v>68</v>
      </c>
      <c r="G29" s="38" t="s">
        <v>68</v>
      </c>
      <c r="H29" s="38" t="s">
        <v>68</v>
      </c>
      <c r="I29" s="38" t="s">
        <v>68</v>
      </c>
      <c r="J29" s="38" t="s">
        <v>68</v>
      </c>
      <c r="K29" s="38" t="s">
        <v>68</v>
      </c>
      <c r="L29" s="38" t="s">
        <v>68</v>
      </c>
      <c r="M29" s="38" t="s">
        <v>68</v>
      </c>
      <c r="N29" s="38" t="s">
        <v>68</v>
      </c>
      <c r="O29" s="38" t="s">
        <v>68</v>
      </c>
    </row>
    <row r="30" spans="1:15" ht="15" customHeight="1">
      <c r="A30" s="37"/>
      <c r="B30" s="38" t="s">
        <v>69</v>
      </c>
      <c r="C30" s="38" t="s">
        <v>69</v>
      </c>
      <c r="D30" s="38" t="s">
        <v>69</v>
      </c>
      <c r="E30" s="38" t="s">
        <v>69</v>
      </c>
      <c r="F30" s="38" t="s">
        <v>69</v>
      </c>
      <c r="G30" s="38" t="s">
        <v>69</v>
      </c>
      <c r="H30" s="38" t="s">
        <v>69</v>
      </c>
      <c r="I30" s="38" t="s">
        <v>69</v>
      </c>
      <c r="J30" s="38" t="s">
        <v>69</v>
      </c>
      <c r="K30" s="38" t="s">
        <v>69</v>
      </c>
      <c r="L30" s="38" t="s">
        <v>69</v>
      </c>
      <c r="M30" s="38" t="s">
        <v>69</v>
      </c>
      <c r="N30" s="38" t="s">
        <v>69</v>
      </c>
      <c r="O30" s="38" t="s">
        <v>69</v>
      </c>
    </row>
    <row r="31" spans="1:15" ht="15" customHeight="1">
      <c r="A31" s="37"/>
      <c r="B31" s="38" t="s">
        <v>70</v>
      </c>
      <c r="C31" s="38" t="s">
        <v>70</v>
      </c>
      <c r="D31" s="38" t="s">
        <v>70</v>
      </c>
      <c r="E31" s="38" t="s">
        <v>70</v>
      </c>
      <c r="F31" s="38" t="s">
        <v>70</v>
      </c>
      <c r="G31" s="38" t="s">
        <v>70</v>
      </c>
      <c r="H31" s="38" t="s">
        <v>70</v>
      </c>
      <c r="I31" s="38" t="s">
        <v>70</v>
      </c>
      <c r="J31" s="38" t="s">
        <v>70</v>
      </c>
      <c r="K31" s="38" t="s">
        <v>70</v>
      </c>
      <c r="L31" s="38" t="s">
        <v>70</v>
      </c>
      <c r="M31" s="38" t="s">
        <v>70</v>
      </c>
      <c r="N31" s="38" t="s">
        <v>70</v>
      </c>
      <c r="O31" s="38" t="s">
        <v>70</v>
      </c>
    </row>
    <row r="32" spans="1:15" ht="15" customHeight="1">
      <c r="A32" s="37"/>
      <c r="B32" s="38" t="s">
        <v>71</v>
      </c>
      <c r="C32" s="38" t="s">
        <v>71</v>
      </c>
      <c r="D32" s="38" t="s">
        <v>71</v>
      </c>
      <c r="E32" s="38" t="s">
        <v>71</v>
      </c>
      <c r="F32" s="38" t="s">
        <v>71</v>
      </c>
      <c r="G32" s="38" t="s">
        <v>71</v>
      </c>
      <c r="H32" s="38" t="s">
        <v>71</v>
      </c>
      <c r="I32" s="38" t="s">
        <v>71</v>
      </c>
      <c r="J32" s="38" t="s">
        <v>71</v>
      </c>
      <c r="K32" s="38" t="s">
        <v>71</v>
      </c>
      <c r="L32" s="38" t="s">
        <v>71</v>
      </c>
      <c r="M32" s="38" t="s">
        <v>71</v>
      </c>
      <c r="N32" s="38" t="s">
        <v>71</v>
      </c>
      <c r="O32" s="38" t="s">
        <v>71</v>
      </c>
    </row>
    <row r="33" spans="1:15" ht="16.5" customHeight="1">
      <c r="A33" s="37"/>
      <c r="B33" s="38" t="s">
        <v>72</v>
      </c>
      <c r="C33" s="38" t="s">
        <v>72</v>
      </c>
      <c r="D33" s="38" t="s">
        <v>72</v>
      </c>
      <c r="E33" s="38" t="s">
        <v>72</v>
      </c>
      <c r="F33" s="38" t="s">
        <v>72</v>
      </c>
      <c r="G33" s="38" t="s">
        <v>72</v>
      </c>
      <c r="H33" s="38" t="s">
        <v>72</v>
      </c>
      <c r="I33" s="38" t="s">
        <v>72</v>
      </c>
      <c r="J33" s="38" t="s">
        <v>72</v>
      </c>
      <c r="K33" s="38" t="s">
        <v>72</v>
      </c>
      <c r="L33" s="38" t="s">
        <v>72</v>
      </c>
      <c r="M33" s="38" t="s">
        <v>72</v>
      </c>
      <c r="N33" s="38" t="s">
        <v>72</v>
      </c>
      <c r="O33" s="38" t="s">
        <v>72</v>
      </c>
    </row>
    <row r="34" spans="2:15" ht="16.5">
      <c r="B34" s="38"/>
      <c r="C34" s="38"/>
      <c r="D34" s="38"/>
      <c r="E34" s="38"/>
      <c r="F34" s="38"/>
      <c r="G34" s="38"/>
      <c r="H34" s="38"/>
      <c r="I34" s="38"/>
      <c r="J34" s="38"/>
      <c r="K34" s="38"/>
      <c r="L34" s="38"/>
      <c r="M34" s="38"/>
      <c r="N34" s="38"/>
      <c r="O34" s="38"/>
    </row>
  </sheetData>
  <sheetProtection password="CA9C" sheet="1" formatCells="0" selectLockedCells="1"/>
  <mergeCells count="23">
    <mergeCell ref="B30:O30"/>
    <mergeCell ref="C1:N1"/>
    <mergeCell ref="C2:O2"/>
    <mergeCell ref="M3:O3"/>
    <mergeCell ref="B27:O27"/>
    <mergeCell ref="E3:F3"/>
    <mergeCell ref="G3:H3"/>
    <mergeCell ref="J5:K6"/>
    <mergeCell ref="L5:M6"/>
    <mergeCell ref="F6:G6"/>
    <mergeCell ref="H6:I6"/>
    <mergeCell ref="B28:O28"/>
    <mergeCell ref="B29:O29"/>
    <mergeCell ref="B31:O31"/>
    <mergeCell ref="B32:O32"/>
    <mergeCell ref="B33:O33"/>
    <mergeCell ref="B34:O34"/>
    <mergeCell ref="A4:A7"/>
    <mergeCell ref="B4:B7"/>
    <mergeCell ref="D4:M4"/>
    <mergeCell ref="N4:O6"/>
    <mergeCell ref="D5:E6"/>
    <mergeCell ref="F5:I5"/>
  </mergeCells>
  <dataValidations count="1">
    <dataValidation showInputMessage="1" showErrorMessage="1" sqref="H6:I6"/>
  </dataValidations>
  <printOptions/>
  <pageMargins left="0.75" right="0.75" top="1" bottom="1" header="0.5" footer="0.5"/>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CBC</dc:creator>
  <cp:keywords/>
  <dc:description/>
  <cp:lastModifiedBy>盧志典</cp:lastModifiedBy>
  <dcterms:created xsi:type="dcterms:W3CDTF">2011-08-02T10:15:47Z</dcterms:created>
  <dcterms:modified xsi:type="dcterms:W3CDTF">2020-02-10T08:11:28Z</dcterms:modified>
  <cp:category/>
  <cp:version/>
  <cp:contentType/>
  <cp:contentStatus/>
</cp:coreProperties>
</file>