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23256" windowHeight="12120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E7" i="4" l="1"/>
  <c r="AE6" i="4"/>
  <c r="AE5" i="4"/>
  <c r="AK4" i="4"/>
  <c r="AE4" i="4"/>
  <c r="AK3" i="4"/>
  <c r="AE3" i="4"/>
  <c r="BG87" i="3"/>
  <c r="BF87" i="3"/>
  <c r="BE87" i="3"/>
  <c r="BG86" i="3"/>
  <c r="BF86" i="3"/>
  <c r="BE86" i="3"/>
  <c r="AX86" i="3"/>
  <c r="AW86" i="3"/>
  <c r="AV86" i="3"/>
  <c r="BG85" i="3"/>
  <c r="BF85" i="3"/>
  <c r="BE85" i="3"/>
  <c r="AX85" i="3"/>
  <c r="AW85" i="3"/>
  <c r="AV85" i="3"/>
  <c r="BG84" i="3"/>
  <c r="BF84" i="3"/>
  <c r="BE84" i="3"/>
  <c r="AX84" i="3"/>
  <c r="AW84" i="3"/>
  <c r="AV84" i="3"/>
  <c r="BG83" i="3"/>
  <c r="BF83" i="3"/>
  <c r="BE83" i="3"/>
  <c r="AX83" i="3"/>
  <c r="AW83" i="3"/>
  <c r="AV83" i="3"/>
  <c r="BG82" i="3"/>
  <c r="BF82" i="3"/>
  <c r="BE82" i="3"/>
  <c r="BG81" i="3"/>
  <c r="BF81" i="3"/>
  <c r="BE81" i="3"/>
  <c r="BG80" i="3"/>
  <c r="BF80" i="3"/>
  <c r="BE80" i="3"/>
  <c r="BG58" i="3"/>
  <c r="BF58" i="3"/>
  <c r="BE58" i="3"/>
  <c r="BG57" i="3"/>
  <c r="BF57" i="3"/>
  <c r="BE57" i="3"/>
  <c r="BG56" i="3"/>
  <c r="BF56" i="3"/>
  <c r="BE56" i="3"/>
  <c r="BG55" i="3"/>
  <c r="BF55" i="3"/>
  <c r="BE55" i="3"/>
  <c r="BG54" i="3"/>
  <c r="BF54" i="3"/>
  <c r="BE54" i="3"/>
  <c r="BG53" i="3"/>
  <c r="BF53" i="3"/>
  <c r="BE53" i="3"/>
  <c r="BG52" i="3"/>
  <c r="BF52" i="3"/>
  <c r="BE52" i="3"/>
  <c r="BG51" i="3"/>
  <c r="BF51" i="3"/>
  <c r="BE51" i="3"/>
  <c r="BG50" i="3"/>
  <c r="BF50" i="3"/>
  <c r="BE50" i="3"/>
  <c r="BG49" i="3"/>
  <c r="BF49" i="3"/>
  <c r="BE49" i="3"/>
  <c r="BG48" i="3"/>
  <c r="BF48" i="3"/>
  <c r="BE48" i="3"/>
  <c r="BG47" i="3"/>
  <c r="BF47" i="3"/>
  <c r="BE47" i="3"/>
  <c r="BG46" i="3"/>
  <c r="BF46" i="3"/>
  <c r="BE46" i="3"/>
  <c r="BG45" i="3"/>
  <c r="BF45" i="3"/>
  <c r="BE45" i="3"/>
  <c r="BG44" i="3"/>
  <c r="BF44" i="3"/>
  <c r="BE44" i="3"/>
  <c r="BG43" i="3"/>
  <c r="BF43" i="3"/>
  <c r="BE43" i="3"/>
  <c r="BG42" i="3"/>
  <c r="BF42" i="3"/>
  <c r="BE42" i="3"/>
  <c r="BG41" i="3"/>
  <c r="BF41" i="3"/>
  <c r="BE41" i="3"/>
  <c r="BG40" i="3"/>
  <c r="BF40" i="3"/>
  <c r="BE40" i="3"/>
  <c r="AX40" i="3"/>
  <c r="AW40" i="3"/>
  <c r="AV40" i="3"/>
  <c r="BG39" i="3"/>
  <c r="BF39" i="3"/>
  <c r="BE39" i="3"/>
  <c r="AX39" i="3"/>
  <c r="AW39" i="3"/>
  <c r="AV39" i="3"/>
  <c r="BG38" i="3"/>
  <c r="BF38" i="3"/>
  <c r="BE38" i="3"/>
  <c r="AX38" i="3"/>
  <c r="AW38" i="3"/>
  <c r="AV38" i="3"/>
  <c r="BG37" i="3"/>
  <c r="BF37" i="3"/>
  <c r="BE37" i="3"/>
  <c r="AX37" i="3"/>
  <c r="AW37" i="3"/>
  <c r="AV37" i="3"/>
  <c r="BG36" i="3"/>
  <c r="BF36" i="3"/>
  <c r="BE36" i="3"/>
  <c r="AX36" i="3"/>
  <c r="AW36" i="3"/>
  <c r="AV36" i="3"/>
  <c r="AX35" i="3"/>
  <c r="AW35" i="3"/>
  <c r="AV35" i="3"/>
  <c r="BG34" i="3"/>
  <c r="BF34" i="3"/>
  <c r="BE34" i="3"/>
  <c r="AX34" i="3"/>
  <c r="AW34" i="3"/>
  <c r="AV34" i="3"/>
  <c r="BG33" i="3"/>
  <c r="BF33" i="3"/>
  <c r="BE33" i="3"/>
  <c r="AX33" i="3"/>
  <c r="AW33" i="3"/>
  <c r="AV33" i="3"/>
  <c r="BG32" i="3"/>
  <c r="BF32" i="3"/>
  <c r="BE32" i="3"/>
  <c r="AX32" i="3"/>
  <c r="AW32" i="3"/>
  <c r="AV32" i="3"/>
  <c r="BG31" i="3"/>
  <c r="BF31" i="3"/>
  <c r="BE31" i="3"/>
  <c r="AX31" i="3"/>
  <c r="AW31" i="3"/>
  <c r="AV31" i="3"/>
  <c r="BG30" i="3"/>
  <c r="BF30" i="3"/>
  <c r="BE30" i="3"/>
  <c r="BG29" i="3"/>
  <c r="BF29" i="3"/>
  <c r="BE29" i="3"/>
  <c r="BG28" i="3"/>
  <c r="BF28" i="3"/>
  <c r="BE28" i="3"/>
  <c r="BG27" i="3"/>
  <c r="BF27" i="3"/>
  <c r="BE27" i="3"/>
  <c r="BG26" i="3"/>
  <c r="BF26" i="3"/>
  <c r="BE26" i="3"/>
  <c r="BG25" i="3"/>
  <c r="BF25" i="3"/>
  <c r="BE25" i="3"/>
  <c r="BG24" i="3"/>
  <c r="BF24" i="3"/>
  <c r="BE24" i="3"/>
  <c r="BG23" i="3"/>
  <c r="BF23" i="3"/>
  <c r="BE23" i="3"/>
  <c r="BG22" i="3"/>
  <c r="BF22" i="3"/>
  <c r="BE22" i="3"/>
  <c r="BG21" i="3"/>
  <c r="BF21" i="3"/>
  <c r="BE21" i="3"/>
  <c r="BG20" i="3"/>
  <c r="BF20" i="3"/>
  <c r="BE20" i="3"/>
  <c r="BG19" i="3"/>
  <c r="BF19" i="3"/>
  <c r="BE19" i="3"/>
  <c r="BG18" i="3"/>
  <c r="BF18" i="3"/>
  <c r="BE18" i="3"/>
  <c r="BG17" i="3"/>
  <c r="BF17" i="3"/>
  <c r="BE17" i="3"/>
  <c r="BG16" i="3"/>
  <c r="BF16" i="3"/>
  <c r="BE16" i="3"/>
  <c r="BG15" i="3"/>
  <c r="BF15" i="3"/>
  <c r="BE15" i="3"/>
  <c r="BG14" i="3"/>
  <c r="BF14" i="3"/>
  <c r="BE14" i="3"/>
  <c r="BG13" i="3"/>
  <c r="BF13" i="3"/>
  <c r="BE13" i="3"/>
  <c r="BG12" i="3"/>
  <c r="BF12" i="3"/>
  <c r="BE12" i="3"/>
  <c r="BG11" i="3"/>
  <c r="BF11" i="3"/>
  <c r="BE11" i="3"/>
  <c r="BG10" i="3"/>
  <c r="BF10" i="3"/>
  <c r="BE10" i="3"/>
  <c r="BG9" i="3"/>
  <c r="BF9" i="3"/>
  <c r="BE9" i="3"/>
  <c r="BG8" i="3"/>
  <c r="BF8" i="3"/>
  <c r="BE8" i="3"/>
  <c r="BG7" i="3"/>
  <c r="BF7" i="3"/>
  <c r="BE7" i="3"/>
  <c r="BG6" i="3"/>
  <c r="BF6" i="3"/>
  <c r="BE6" i="3"/>
  <c r="BG5" i="3"/>
  <c r="BF5" i="3"/>
  <c r="BE5" i="3"/>
  <c r="BG4" i="3"/>
  <c r="BF4" i="3"/>
  <c r="BE4" i="3"/>
  <c r="BG3" i="3"/>
  <c r="BF3" i="3"/>
  <c r="BE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G17" i="2" s="1"/>
  <c r="F16" i="2"/>
  <c r="G16" i="2" s="1"/>
  <c r="F15" i="2"/>
  <c r="G15" i="2" s="1"/>
  <c r="F14" i="2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D62" i="1"/>
  <c r="D63" i="1" s="1"/>
  <c r="E58" i="1"/>
  <c r="E62" i="1" s="1"/>
  <c r="E63" i="1" s="1"/>
  <c r="D58" i="1"/>
  <c r="C58" i="1"/>
  <c r="C62" i="1" s="1"/>
  <c r="C63" i="1" s="1"/>
  <c r="A3" i="1"/>
  <c r="D59" i="1" l="1"/>
  <c r="AH3" i="4" s="1"/>
  <c r="C59" i="1"/>
  <c r="AH4" i="4" s="1"/>
  <c r="G14" i="2"/>
</calcChain>
</file>

<file path=xl/comments1.xml><?xml version="1.0" encoding="utf-8"?>
<comments xmlns="http://schemas.openxmlformats.org/spreadsheetml/2006/main">
  <authors>
    <author/>
  </authors>
  <commentList>
    <comment ref="AR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<sst xmlns="http://schemas.openxmlformats.org/spreadsheetml/2006/main" count="329" uniqueCount="251">
  <si>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</si>
  <si>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</si>
  <si>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</si>
  <si>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</si>
  <si>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</si>
  <si>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</si>
  <si>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</si>
  <si>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</si>
  <si>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</si>
  <si>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</si>
  <si>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</si>
  <si>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</si>
  <si>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</si>
  <si>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</si>
  <si>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</si>
  <si>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</si>
  <si>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</si>
  <si>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</si>
  <si>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</si>
  <si>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</si>
  <si>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</si>
  <si>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</si>
  <si>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</si>
  <si>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</si>
  <si>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</si>
  <si>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</si>
  <si>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</si>
  <si>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</si>
  <si>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</si>
  <si>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</si>
  <si>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</si>
  <si>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</si>
  <si>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</si>
  <si>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</si>
  <si>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</si>
  <si>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</si>
  <si>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</si>
  <si>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</si>
  <si>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</si>
  <si>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</si>
  <si>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</si>
  <si>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</si>
  <si>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</si>
  <si>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</si>
  <si>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</si>
  <si>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</si>
  <si>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</si>
  <si>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</si>
  <si>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108年12月</t>
    <phoneticPr fontId="4" type="noConversion"/>
  </si>
  <si>
    <t>金  額</t>
    <phoneticPr fontId="3" type="noConversion"/>
  </si>
  <si>
    <t>比  重</t>
    <phoneticPr fontId="3" type="noConversion"/>
  </si>
  <si>
    <t>108年11月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</si>
  <si>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</si>
  <si>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</si>
  <si>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</si>
  <si>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</si>
  <si>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</si>
  <si>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</si>
  <si>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</si>
  <si>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</si>
  <si>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</si>
  <si>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</si>
  <si>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</si>
  <si>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</si>
  <si>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22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</si>
  <si>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</si>
  <si>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1.期貨-長部位(Futures - Long Positions)</t>
    <phoneticPr fontId="22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</si>
  <si>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</si>
  <si>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</si>
  <si>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</si>
  <si>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</si>
  <si>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</si>
  <si>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</si>
  <si>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</si>
  <si>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</si>
  <si>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</si>
  <si>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</si>
  <si>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2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</si>
  <si>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</si>
  <si>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</si>
  <si>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</si>
  <si>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</si>
  <si>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</si>
  <si>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</si>
  <si>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</si>
  <si>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</si>
  <si>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</si>
  <si>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</si>
  <si>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</si>
  <si>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</si>
  <si>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</si>
  <si>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</si>
  <si>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</si>
  <si>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</si>
  <si>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</si>
  <si>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</si>
  <si>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</si>
  <si>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</si>
  <si>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</si>
  <si>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</si>
  <si>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</si>
  <si>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</si>
  <si>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</si>
  <si>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</si>
  <si>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</si>
  <si>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</si>
  <si>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</si>
  <si>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</si>
  <si>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</si>
  <si>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</si>
  <si>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</si>
  <si>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</si>
  <si>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</si>
  <si>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</si>
  <si>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</si>
  <si>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</si>
  <si>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</si>
  <si>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</si>
  <si>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</si>
  <si>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</si>
  <si>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</si>
  <si>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</si>
  <si>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</si>
  <si>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</si>
  <si>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</si>
  <si>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</si>
  <si>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</si>
  <si>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</si>
  <si>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</si>
  <si>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</si>
  <si>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</si>
  <si>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</si>
  <si>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</si>
  <si>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</si>
  <si>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</si>
  <si>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</si>
  <si>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</si>
  <si>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</si>
  <si>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</si>
  <si>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</si>
  <si>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</si>
  <si>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</si>
  <si>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</si>
  <si>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</si>
  <si>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</si>
  <si>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</si>
  <si>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</si>
  <si>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</si>
  <si>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</si>
  <si>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</si>
  <si>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</si>
  <si>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</si>
  <si>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</si>
  <si>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</si>
  <si>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</si>
  <si>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</si>
  <si>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</si>
  <si>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</si>
  <si>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</si>
  <si>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</si>
  <si>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</si>
  <si>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</si>
  <si>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</si>
  <si>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</si>
  <si>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</si>
  <si>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</si>
  <si>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</si>
  <si>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</si>
  <si>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</si>
  <si>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</si>
  <si>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</si>
  <si>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</si>
  <si>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</si>
  <si>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105/9</t>
  </si>
  <si>
    <t>97/12</t>
  </si>
  <si>
    <t>105/10</t>
  </si>
  <si>
    <t>98/1</t>
  </si>
  <si>
    <t>105/11</t>
    <phoneticPr fontId="3" type="noConversion"/>
  </si>
  <si>
    <t>98/2</t>
  </si>
  <si>
    <t>105/12</t>
  </si>
  <si>
    <t>105/12</t>
    <phoneticPr fontId="3" type="noConversion"/>
  </si>
  <si>
    <t>98/3</t>
  </si>
  <si>
    <t>106/1</t>
  </si>
  <si>
    <t>98/4</t>
  </si>
  <si>
    <t>106/2</t>
    <phoneticPr fontId="3" type="noConversion"/>
  </si>
  <si>
    <t>98/5</t>
  </si>
  <si>
    <t>106/3</t>
  </si>
  <si>
    <t>98/6</t>
  </si>
  <si>
    <t>106/4</t>
  </si>
  <si>
    <t>98/7</t>
  </si>
  <si>
    <t>106/5</t>
    <phoneticPr fontId="3" type="noConversion"/>
  </si>
  <si>
    <t>98/8</t>
  </si>
  <si>
    <t>106/6</t>
  </si>
  <si>
    <t>98/9</t>
  </si>
  <si>
    <t>106/7</t>
  </si>
  <si>
    <t>98/10</t>
  </si>
  <si>
    <t>106/8</t>
    <phoneticPr fontId="3" type="noConversion"/>
  </si>
  <si>
    <t>98/11</t>
  </si>
  <si>
    <t>106/9</t>
  </si>
  <si>
    <t>106/10</t>
  </si>
  <si>
    <t>99/12</t>
  </si>
  <si>
    <t>106/11</t>
    <phoneticPr fontId="3" type="noConversion"/>
  </si>
  <si>
    <t>100/3</t>
  </si>
  <si>
    <t>106/12</t>
  </si>
  <si>
    <t>106/12</t>
    <phoneticPr fontId="3" type="noConversion"/>
  </si>
  <si>
    <t>100/6</t>
  </si>
  <si>
    <t>107/1</t>
  </si>
  <si>
    <t>100/9</t>
  </si>
  <si>
    <t>107/2</t>
    <phoneticPr fontId="3" type="noConversion"/>
  </si>
  <si>
    <t>100/12</t>
  </si>
  <si>
    <t>101/3</t>
  </si>
  <si>
    <t>107/04</t>
  </si>
  <si>
    <t>101/6</t>
  </si>
  <si>
    <t>107/05</t>
    <phoneticPr fontId="3" type="noConversion"/>
  </si>
  <si>
    <t>101/9</t>
  </si>
  <si>
    <t>101/12</t>
  </si>
  <si>
    <t>107/07</t>
  </si>
  <si>
    <t>107/08</t>
    <phoneticPr fontId="3" type="noConversion"/>
  </si>
  <si>
    <t>107/09</t>
  </si>
  <si>
    <t>107/10</t>
  </si>
  <si>
    <t>107/11</t>
  </si>
  <si>
    <t>107/12</t>
  </si>
  <si>
    <t>107/12</t>
    <phoneticPr fontId="3" type="noConversion"/>
  </si>
  <si>
    <t>108/1</t>
  </si>
  <si>
    <t>108/2</t>
    <phoneticPr fontId="3" type="noConversion"/>
  </si>
  <si>
    <t>108/3</t>
  </si>
  <si>
    <t>108/4</t>
    <phoneticPr fontId="3" type="noConversion"/>
  </si>
  <si>
    <t>108/5</t>
    <phoneticPr fontId="3" type="noConversion"/>
  </si>
  <si>
    <t>108/6</t>
  </si>
  <si>
    <t>108/7</t>
  </si>
  <si>
    <t>108/8</t>
  </si>
  <si>
    <t>108/9</t>
    <phoneticPr fontId="3" type="noConversion"/>
  </si>
  <si>
    <t>108/10</t>
    <phoneticPr fontId="3" type="noConversion"/>
  </si>
  <si>
    <t>108/11</t>
    <phoneticPr fontId="3" type="noConversion"/>
  </si>
  <si>
    <t>108/12</t>
    <phoneticPr fontId="3" type="noConversion"/>
  </si>
  <si>
    <t>108/12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</si>
  <si>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12</t>
    </r>
    <r>
      <rPr>
        <sz val="18"/>
        <rFont val="標楷體"/>
        <family val="4"/>
        <charset val="136"/>
      </rPr>
      <t>月銀行衍生性金融商品交易量內容分析</t>
    </r>
    <phoneticPr fontId="22" type="noConversion"/>
  </si>
  <si>
    <t>幣別</t>
    <phoneticPr fontId="22" type="noConversion"/>
  </si>
  <si>
    <t>商品種類別</t>
  </si>
  <si>
    <t>幣別</t>
  </si>
  <si>
    <t>銀行類別</t>
  </si>
  <si>
    <t>匯率契約</t>
  </si>
  <si>
    <t>本國銀行</t>
    <phoneticPr fontId="22" type="noConversion"/>
  </si>
  <si>
    <t>利率契約</t>
  </si>
  <si>
    <t>涉及新臺幣交易</t>
    <phoneticPr fontId="22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</si>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</sst>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0.00_ "/>
    <numFmt numFmtId="180" formatCode="#,##0_ "/>
    <numFmt numFmtId="181" formatCode="0.00_);[Red]\(0.00\)"/>
    <numFmt numFmtId="182" formatCode="_(* #,##0_);_(* \-#,##0_);_(* &quot;-&quot;_);_(@_)"/>
    <numFmt numFmtId="183" formatCode="#,##0.00_ "/>
    <numFmt numFmtId="184" formatCode="#,##0_);[Red]\(#,##0\)"/>
  </numFmts>
  <fonts count="38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trike/>
      <sz val="12"/>
      <name val="Times New Roman"/>
      <family val="1"/>
    </font>
    <font>
      <sz val="9"/>
      <name val="Heiti TC"/>
      <family val="2"/>
    </font>
    <font>
      <sz val="12"/>
      <color rgb="FFFF0000"/>
      <name val="新細明體"/>
      <family val="1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  <font>
      <u/>
      <sz val="9"/>
      <color indexed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3" fillId="0" borderId="39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80" fontId="19" fillId="0" borderId="23" xfId="0" applyNumberFormat="1" applyFont="1" applyFill="1" applyBorder="1" applyProtection="1"/>
    <xf numFmtId="180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9" fontId="19" fillId="0" borderId="25" xfId="0" applyNumberFormat="1" applyFont="1" applyFill="1" applyBorder="1" applyProtection="1"/>
    <xf numFmtId="179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0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1" fontId="5" fillId="0" borderId="0" xfId="1" applyNumberFormat="1" applyFont="1" applyAlignment="1" applyProtection="1">
      <alignment horizontal="centerContinuous"/>
    </xf>
    <xf numFmtId="182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1" fontId="5" fillId="0" borderId="0" xfId="0" applyNumberFormat="1" applyFont="1" applyProtection="1"/>
    <xf numFmtId="182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2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2" xfId="2" applyNumberFormat="1" applyFont="1" applyBorder="1" applyAlignment="1" applyProtection="1">
      <alignment horizontal="center" vertical="center"/>
      <protection hidden="1"/>
    </xf>
    <xf numFmtId="181" fontId="6" fillId="0" borderId="32" xfId="2" applyNumberFormat="1" applyFont="1" applyBorder="1" applyAlignment="1" applyProtection="1">
      <alignment horizontal="center" vertical="center"/>
      <protection hidden="1"/>
    </xf>
    <xf numFmtId="182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2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0" xfId="0" applyNumberFormat="1" applyFont="1" applyBorder="1" applyAlignment="1" applyProtection="1">
      <alignment horizontal="right" vertical="center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1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82" fontId="6" fillId="0" borderId="29" xfId="0" applyNumberFormat="1" applyFont="1" applyBorder="1" applyAlignment="1" applyProtection="1">
      <alignment horizontal="right" vertical="center"/>
    </xf>
    <xf numFmtId="179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82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Border="1" applyAlignment="1" applyProtection="1">
      <alignment horizontal="right" vertical="center"/>
      <protection locked="0"/>
    </xf>
    <xf numFmtId="183" fontId="6" fillId="0" borderId="18" xfId="1" applyNumberFormat="1" applyFont="1" applyBorder="1" applyAlignment="1" applyProtection="1">
      <alignment horizontal="right" vertical="center"/>
      <protection locked="0"/>
    </xf>
    <xf numFmtId="179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2" fontId="6" fillId="0" borderId="28" xfId="0" applyNumberFormat="1" applyFont="1" applyBorder="1" applyAlignment="1" applyProtection="1">
      <alignment horizontal="right" vertical="center"/>
    </xf>
    <xf numFmtId="182" fontId="6" fillId="0" borderId="31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2" xfId="1" applyNumberFormat="1" applyFont="1" applyBorder="1" applyAlignment="1" applyProtection="1">
      <alignment horizontal="right" vertical="center"/>
      <protection locked="0"/>
    </xf>
    <xf numFmtId="179" fontId="6" fillId="0" borderId="32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83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3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0" applyNumberFormat="1" applyFont="1" applyBorder="1" applyAlignment="1" applyProtection="1">
      <alignment horizontal="right" vertical="center"/>
    </xf>
    <xf numFmtId="41" fontId="6" fillId="0" borderId="32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2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1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4" fontId="8" fillId="0" borderId="0" xfId="3" applyNumberFormat="1" applyFont="1" applyFill="1" applyBorder="1" applyAlignment="1">
      <alignment horizontal="right"/>
    </xf>
    <xf numFmtId="184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4" fontId="8" fillId="0" borderId="0" xfId="3" applyNumberFormat="1" applyFont="1" applyFill="1" applyBorder="1" applyAlignment="1">
      <alignment horizontal="right" vertical="center"/>
    </xf>
    <xf numFmtId="49" fontId="27" fillId="0" borderId="0" xfId="3" applyNumberFormat="1" applyFont="1" applyFill="1" applyBorder="1" applyAlignment="1">
      <alignment vertical="center"/>
    </xf>
    <xf numFmtId="184" fontId="27" fillId="0" borderId="0" xfId="3" applyNumberFormat="1" applyFont="1" applyFill="1" applyBorder="1" applyAlignment="1">
      <alignment horizontal="right" vertical="center"/>
    </xf>
    <xf numFmtId="184" fontId="27" fillId="0" borderId="0" xfId="3" applyNumberFormat="1" applyFont="1" applyFill="1" applyBorder="1" applyAlignment="1">
      <alignment horizontal="right"/>
    </xf>
    <xf numFmtId="184" fontId="27" fillId="0" borderId="40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28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4" fontId="8" fillId="2" borderId="0" xfId="3" applyNumberFormat="1" applyFont="1" applyFill="1" applyBorder="1" applyAlignment="1">
      <alignment horizontal="right"/>
    </xf>
    <xf numFmtId="184" fontId="8" fillId="2" borderId="40" xfId="3" applyNumberFormat="1" applyFont="1" applyFill="1" applyBorder="1" applyAlignment="1">
      <alignment horizontal="right"/>
    </xf>
    <xf numFmtId="49" fontId="27" fillId="2" borderId="0" xfId="3" applyNumberFormat="1" applyFont="1" applyFill="1" applyBorder="1" applyAlignment="1">
      <alignment vertical="center"/>
    </xf>
    <xf numFmtId="184" fontId="27" fillId="2" borderId="0" xfId="3" applyNumberFormat="1" applyFont="1" applyFill="1" applyBorder="1" applyAlignment="1">
      <alignment horizontal="right" vertical="center"/>
    </xf>
    <xf numFmtId="184" fontId="27" fillId="2" borderId="0" xfId="3" applyNumberFormat="1" applyFont="1" applyFill="1" applyBorder="1" applyAlignment="1">
      <alignment horizontal="right"/>
    </xf>
    <xf numFmtId="184" fontId="27" fillId="2" borderId="40" xfId="3" applyNumberFormat="1" applyFont="1" applyFill="1" applyBorder="1" applyAlignment="1">
      <alignment horizontal="right"/>
    </xf>
    <xf numFmtId="0" fontId="29" fillId="0" borderId="0" xfId="3" applyFont="1" applyFill="1" applyBorder="1"/>
    <xf numFmtId="0" fontId="30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179" fontId="34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3" fillId="0" borderId="0" xfId="3" applyFont="1" applyFill="1" applyBorder="1" applyAlignment="1">
      <alignment vertical="center"/>
    </xf>
    <xf numFmtId="0" fontId="24" fillId="0" borderId="0" xfId="3" applyFont="1" applyFill="1" applyBorder="1" applyAlignment="1">
      <alignment horizontal="center" vertical="center"/>
    </xf>
    <xf numFmtId="0" fontId="33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1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24" fillId="0" borderId="0" xfId="3" applyFont="1" applyFill="1" applyBorder="1" applyAlignment="1">
      <alignment horizontal="center" vertical="center"/>
    </xf>
    <xf numFmtId="0" fontId="33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附圖1!$AS$2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4787430683918659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4787430683918669E-2"/>
                  <c:y val="-3.859141341051616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3.9433148490449786E-2"/>
                  <c:y val="-7.525325615050651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4.0665434380776432E-2"/>
                  <c:y val="-8.104196816208397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1.7252002464571779E-2"/>
                  <c:y val="-4.245055475156777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chemeClr val="accent1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附圖1!$AY$39:$AY$86</c:f>
              <c:strCache>
                <c:ptCount val="48"/>
                <c:pt idx="0">
                  <c:v>105/1</c:v>
                </c:pt>
                <c:pt idx="11">
                  <c:v>105/12</c:v>
                </c:pt>
                <c:pt idx="23">
                  <c:v>106/12</c:v>
                </c:pt>
                <c:pt idx="35">
                  <c:v>107/12</c:v>
                </c:pt>
                <c:pt idx="47">
                  <c:v>108/12</c:v>
                </c:pt>
              </c:strCache>
            </c:strRef>
          </c:cat>
          <c:val>
            <c:numRef>
              <c:f>附圖1!$AV$39:$AV$86</c:f>
              <c:numCache>
                <c:formatCode>#,##0_);[Red]\(#,##0\)</c:formatCode>
                <c:ptCount val="48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  <c:pt idx="39">
                  <c:v>13788</c:v>
                </c:pt>
                <c:pt idx="40">
                  <c:v>16265</c:v>
                </c:pt>
                <c:pt idx="41">
                  <c:v>13984</c:v>
                </c:pt>
                <c:pt idx="42">
                  <c:v>15595</c:v>
                </c:pt>
                <c:pt idx="43">
                  <c:v>15534</c:v>
                </c:pt>
                <c:pt idx="44">
                  <c:v>14034.564</c:v>
                </c:pt>
                <c:pt idx="45">
                  <c:v>14909.134</c:v>
                </c:pt>
                <c:pt idx="46">
                  <c:v>13853.241</c:v>
                </c:pt>
                <c:pt idx="47">
                  <c:v>13432.691999999999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附圖1!$AT$2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9149722735674669E-2"/>
                  <c:y val="3.8591413410516162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3.8200862600123231E-2"/>
                  <c:y val="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8342575477510783E-2"/>
                  <c:y val="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5878003696857763E-2"/>
                  <c:y val="2.701398938736131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1.7252002464571779E-2"/>
                  <c:y val="-1.736613603473227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附圖1!$AY$39:$AY$86</c:f>
              <c:strCache>
                <c:ptCount val="48"/>
                <c:pt idx="0">
                  <c:v>105/1</c:v>
                </c:pt>
                <c:pt idx="11">
                  <c:v>105/12</c:v>
                </c:pt>
                <c:pt idx="23">
                  <c:v>106/12</c:v>
                </c:pt>
                <c:pt idx="35">
                  <c:v>107/12</c:v>
                </c:pt>
                <c:pt idx="47">
                  <c:v>108/12</c:v>
                </c:pt>
              </c:strCache>
            </c:strRef>
          </c:cat>
          <c:val>
            <c:numRef>
              <c:f>附圖1!$AW$39:$AW$86</c:f>
              <c:numCache>
                <c:formatCode>#,##0_);[Red]\(#,##0\)</c:formatCode>
                <c:ptCount val="48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  <c:pt idx="39">
                  <c:v>12299</c:v>
                </c:pt>
                <c:pt idx="40">
                  <c:v>13457</c:v>
                </c:pt>
                <c:pt idx="41">
                  <c:v>11729</c:v>
                </c:pt>
                <c:pt idx="42">
                  <c:v>13766</c:v>
                </c:pt>
                <c:pt idx="43">
                  <c:v>12453</c:v>
                </c:pt>
                <c:pt idx="44">
                  <c:v>12271.438</c:v>
                </c:pt>
                <c:pt idx="45">
                  <c:v>12772.182000000001</c:v>
                </c:pt>
                <c:pt idx="46">
                  <c:v>12114.293</c:v>
                </c:pt>
                <c:pt idx="47">
                  <c:v>12434.543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附圖1!$AU$2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4787430683918659E-2"/>
                  <c:y val="-1.92957067052580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1"/>
              <c:layout>
                <c:manualLayout>
                  <c:x val="-1.8484288354898338E-2"/>
                  <c:y val="-2.894356005788711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3"/>
              <c:layout>
                <c:manualLayout>
                  <c:x val="-2.7110289587184228E-2"/>
                  <c:y val="-3.473227206946454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5"/>
              <c:layout>
                <c:manualLayout>
                  <c:x val="-2.4645814836916091E-2"/>
                  <c:y val="-2.508441871683550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7"/>
              <c:layout>
                <c:manualLayout>
                  <c:x val="-1.9716574245224893E-2"/>
                  <c:y val="-3.66618427399903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附圖1!$AY$39:$AY$86</c:f>
              <c:strCache>
                <c:ptCount val="48"/>
                <c:pt idx="0">
                  <c:v>105/1</c:v>
                </c:pt>
                <c:pt idx="11">
                  <c:v>105/12</c:v>
                </c:pt>
                <c:pt idx="23">
                  <c:v>106/12</c:v>
                </c:pt>
                <c:pt idx="35">
                  <c:v>107/12</c:v>
                </c:pt>
                <c:pt idx="47">
                  <c:v>108/12</c:v>
                </c:pt>
              </c:strCache>
            </c:strRef>
          </c:cat>
          <c:val>
            <c:numRef>
              <c:f>附圖1!$AX$39:$AX$86</c:f>
              <c:numCache>
                <c:formatCode>#,##0_);[Red]\(#,##0\)</c:formatCode>
                <c:ptCount val="48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  <c:pt idx="39">
                  <c:v>1333</c:v>
                </c:pt>
                <c:pt idx="40">
                  <c:v>2551</c:v>
                </c:pt>
                <c:pt idx="41">
                  <c:v>1996</c:v>
                </c:pt>
                <c:pt idx="42">
                  <c:v>1522</c:v>
                </c:pt>
                <c:pt idx="43">
                  <c:v>2726</c:v>
                </c:pt>
                <c:pt idx="44">
                  <c:v>1470.414</c:v>
                </c:pt>
                <c:pt idx="45">
                  <c:v>1740.626</c:v>
                </c:pt>
                <c:pt idx="46">
                  <c:v>1270.742</c:v>
                </c:pt>
                <c:pt idx="47">
                  <c:v>597.875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828672"/>
        <c:axId val="120830208"/>
      </c:lineChart>
      <c:catAx>
        <c:axId val="1208286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0830208"/>
        <c:crossesAt val="0"/>
        <c:auto val="1"/>
        <c:lblAlgn val="ctr"/>
        <c:lblOffset val="100"/>
        <c:tickMarkSkip val="1"/>
        <c:noMultiLvlLbl val="1"/>
      </c:catAx>
      <c:valAx>
        <c:axId val="12083020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082867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917608806361891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48.67%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3188397406206576E-2"/>
                  <c:y val="0.16159517373761115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51.33%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附圖2!$AG$3:$AG$4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附圖2!$AH$3:$AH$4</c:f>
              <c:numCache>
                <c:formatCode>0.00_ </c:formatCode>
                <c:ptCount val="2"/>
                <c:pt idx="0">
                  <c:v>48.666581501310382</c:v>
                </c:pt>
                <c:pt idx="1">
                  <c:v>51.333418498689618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1253859811641193E-2"/>
                  <c:y val="-0.13519228006946893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9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05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962251042149234E-2"/>
                  <c:y val="0.12157219153575952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95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附圖2!$AJ$3:$AJ$4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附圖2!$AK$3:$AK$4</c:f>
              <c:numCache>
                <c:formatCode>0.00_ </c:formatCode>
                <c:ptCount val="2"/>
                <c:pt idx="0">
                  <c:v>69.051795249245501</c:v>
                </c:pt>
                <c:pt idx="1">
                  <c:v>30.948204750754492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234992</xdr:colOff>
      <xdr:row>59</xdr:row>
      <xdr:rowOff>444370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4992" cy="31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19051</xdr:colOff>
      <xdr:row>59</xdr:row>
      <xdr:rowOff>155575</xdr:rowOff>
    </xdr:from>
    <xdr:to>
      <xdr:col>4</xdr:col>
      <xdr:colOff>247651</xdr:colOff>
      <xdr:row>59</xdr:row>
      <xdr:rowOff>447537</xdr:rowOff>
    </xdr:to>
    <xdr:sp macro="" textlink="">
      <xdr:nvSpPr>
        <xdr:cNvPr id="3" name="文字方塊 2"/>
        <xdr:cNvSpPr txBox="1"/>
      </xdr:nvSpPr>
      <xdr:spPr>
        <a:xfrm>
          <a:off x="8943976" y="12033250"/>
          <a:ext cx="228600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234992</xdr:colOff>
      <xdr:row>61</xdr:row>
      <xdr:rowOff>3240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4992" cy="29851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209550</xdr:rowOff>
    </xdr:from>
    <xdr:to>
      <xdr:col>3</xdr:col>
      <xdr:colOff>234992</xdr:colOff>
      <xdr:row>60</xdr:row>
      <xdr:rowOff>444370</xdr:rowOff>
    </xdr:to>
    <xdr:sp macro="" textlink="">
      <xdr:nvSpPr>
        <xdr:cNvPr id="5" name="文字方塊 4"/>
        <xdr:cNvSpPr txBox="1"/>
      </xdr:nvSpPr>
      <xdr:spPr>
        <a:xfrm>
          <a:off x="7372350" y="12534900"/>
          <a:ext cx="234992" cy="2348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231913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136525</xdr:rowOff>
    </xdr:from>
    <xdr:to>
      <xdr:col>3</xdr:col>
      <xdr:colOff>231913</xdr:colOff>
      <xdr:row>59</xdr:row>
      <xdr:rowOff>428487</xdr:rowOff>
    </xdr:to>
    <xdr:sp macro="" textlink="">
      <xdr:nvSpPr>
        <xdr:cNvPr id="7" name="文字方塊 6"/>
        <xdr:cNvSpPr txBox="1"/>
      </xdr:nvSpPr>
      <xdr:spPr>
        <a:xfrm>
          <a:off x="737235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234992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155575</xdr:colOff>
      <xdr:row>59</xdr:row>
      <xdr:rowOff>152400</xdr:rowOff>
    </xdr:from>
    <xdr:to>
      <xdr:col>4</xdr:col>
      <xdr:colOff>390567</xdr:colOff>
      <xdr:row>60</xdr:row>
      <xdr:rowOff>3240</xdr:rowOff>
    </xdr:to>
    <xdr:sp macro="" textlink="">
      <xdr:nvSpPr>
        <xdr:cNvPr id="9" name="文字方塊 8"/>
        <xdr:cNvSpPr txBox="1"/>
      </xdr:nvSpPr>
      <xdr:spPr>
        <a:xfrm>
          <a:off x="9080500" y="12030075"/>
          <a:ext cx="234992" cy="2985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36</xdr:row>
      <xdr:rowOff>133350</xdr:rowOff>
    </xdr:from>
    <xdr:to>
      <xdr:col>3</xdr:col>
      <xdr:colOff>377825</xdr:colOff>
      <xdr:row>37</xdr:row>
      <xdr:rowOff>0</xdr:rowOff>
    </xdr:to>
    <xdr:sp macro="" textlink="">
      <xdr:nvSpPr>
        <xdr:cNvPr id="10" name="文字方塊 9"/>
        <xdr:cNvSpPr txBox="1"/>
      </xdr:nvSpPr>
      <xdr:spPr>
        <a:xfrm>
          <a:off x="7527925" y="6981825"/>
          <a:ext cx="22225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19050</xdr:colOff>
      <xdr:row>59</xdr:row>
      <xdr:rowOff>136525</xdr:rowOff>
    </xdr:from>
    <xdr:to>
      <xdr:col>3</xdr:col>
      <xdr:colOff>250963</xdr:colOff>
      <xdr:row>59</xdr:row>
      <xdr:rowOff>428487</xdr:rowOff>
    </xdr:to>
    <xdr:sp macro="" textlink="">
      <xdr:nvSpPr>
        <xdr:cNvPr id="11" name="文字方塊 10"/>
        <xdr:cNvSpPr txBox="1"/>
      </xdr:nvSpPr>
      <xdr:spPr>
        <a:xfrm>
          <a:off x="739140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89</xdr:row>
      <xdr:rowOff>174412</xdr:rowOff>
    </xdr:from>
    <xdr:to>
      <xdr:col>3</xdr:col>
      <xdr:colOff>377825</xdr:colOff>
      <xdr:row>91</xdr:row>
      <xdr:rowOff>38106</xdr:rowOff>
    </xdr:to>
    <xdr:sp macro="" textlink="">
      <xdr:nvSpPr>
        <xdr:cNvPr id="12" name="文字方塊 11"/>
        <xdr:cNvSpPr txBox="1"/>
      </xdr:nvSpPr>
      <xdr:spPr>
        <a:xfrm>
          <a:off x="7527925" y="19491112"/>
          <a:ext cx="222250" cy="28279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301625</xdr:colOff>
      <xdr:row>90</xdr:row>
      <xdr:rowOff>101600</xdr:rowOff>
    </xdr:from>
    <xdr:to>
      <xdr:col>3</xdr:col>
      <xdr:colOff>533538</xdr:colOff>
      <xdr:row>91</xdr:row>
      <xdr:rowOff>183991</xdr:rowOff>
    </xdr:to>
    <xdr:sp macro="" textlink="">
      <xdr:nvSpPr>
        <xdr:cNvPr id="13" name="文字方塊 12"/>
        <xdr:cNvSpPr txBox="1"/>
      </xdr:nvSpPr>
      <xdr:spPr>
        <a:xfrm>
          <a:off x="7673975" y="19627850"/>
          <a:ext cx="231913" cy="291941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89</xdr:row>
      <xdr:rowOff>19050</xdr:rowOff>
    </xdr:from>
    <xdr:to>
      <xdr:col>4</xdr:col>
      <xdr:colOff>254138</xdr:colOff>
      <xdr:row>90</xdr:row>
      <xdr:rowOff>95250</xdr:rowOff>
    </xdr:to>
    <xdr:sp macro="" textlink="">
      <xdr:nvSpPr>
        <xdr:cNvPr id="14" name="文字方塊 13"/>
        <xdr:cNvSpPr txBox="1"/>
      </xdr:nvSpPr>
      <xdr:spPr>
        <a:xfrm>
          <a:off x="8947150" y="19335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60</xdr:row>
      <xdr:rowOff>136525</xdr:rowOff>
    </xdr:from>
    <xdr:to>
      <xdr:col>2</xdr:col>
      <xdr:colOff>250963</xdr:colOff>
      <xdr:row>60</xdr:row>
      <xdr:rowOff>428487</xdr:rowOff>
    </xdr:to>
    <xdr:sp macro="" textlink="">
      <xdr:nvSpPr>
        <xdr:cNvPr id="15" name="文字方塊 14"/>
        <xdr:cNvSpPr txBox="1"/>
      </xdr:nvSpPr>
      <xdr:spPr>
        <a:xfrm>
          <a:off x="5657850" y="12461875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231913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231913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231913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231913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231913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16</xdr:row>
      <xdr:rowOff>295275</xdr:rowOff>
    </xdr:from>
    <xdr:to>
      <xdr:col>3</xdr:col>
      <xdr:colOff>235088</xdr:colOff>
      <xdr:row>17</xdr:row>
      <xdr:rowOff>276225</xdr:rowOff>
    </xdr:to>
    <xdr:sp macro="" textlink="">
      <xdr:nvSpPr>
        <xdr:cNvPr id="7" name="文字方塊 6"/>
        <xdr:cNvSpPr txBox="1"/>
      </xdr:nvSpPr>
      <xdr:spPr>
        <a:xfrm>
          <a:off x="6556375" y="48482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18</xdr:row>
      <xdr:rowOff>0</xdr:rowOff>
    </xdr:from>
    <xdr:to>
      <xdr:col>3</xdr:col>
      <xdr:colOff>245171</xdr:colOff>
      <xdr:row>18</xdr:row>
      <xdr:rowOff>285750</xdr:rowOff>
    </xdr:to>
    <xdr:sp macro="" textlink="">
      <xdr:nvSpPr>
        <xdr:cNvPr id="8" name="文字方塊 7"/>
        <xdr:cNvSpPr txBox="1"/>
      </xdr:nvSpPr>
      <xdr:spPr>
        <a:xfrm>
          <a:off x="6556375" y="5162550"/>
          <a:ext cx="241996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28575</xdr:rowOff>
    </xdr:from>
    <xdr:to>
      <xdr:col>3</xdr:col>
      <xdr:colOff>231913</xdr:colOff>
      <xdr:row>20</xdr:row>
      <xdr:rowOff>9525</xdr:rowOff>
    </xdr:to>
    <xdr:sp macro="" textlink="">
      <xdr:nvSpPr>
        <xdr:cNvPr id="9" name="文字方塊 8"/>
        <xdr:cNvSpPr txBox="1"/>
      </xdr:nvSpPr>
      <xdr:spPr>
        <a:xfrm>
          <a:off x="6553200" y="54959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35</xdr:row>
      <xdr:rowOff>9525</xdr:rowOff>
    </xdr:from>
    <xdr:to>
      <xdr:col>3</xdr:col>
      <xdr:colOff>235088</xdr:colOff>
      <xdr:row>36</xdr:row>
      <xdr:rowOff>778</xdr:rowOff>
    </xdr:to>
    <xdr:sp macro="" textlink="">
      <xdr:nvSpPr>
        <xdr:cNvPr id="10" name="文字方塊 9"/>
        <xdr:cNvSpPr txBox="1"/>
      </xdr:nvSpPr>
      <xdr:spPr>
        <a:xfrm>
          <a:off x="6556375" y="10353675"/>
          <a:ext cx="231913" cy="296053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45</xdr:row>
      <xdr:rowOff>19050</xdr:rowOff>
    </xdr:from>
    <xdr:to>
      <xdr:col>3</xdr:col>
      <xdr:colOff>235088</xdr:colOff>
      <xdr:row>46</xdr:row>
      <xdr:rowOff>0</xdr:rowOff>
    </xdr:to>
    <xdr:sp macro="" textlink="">
      <xdr:nvSpPr>
        <xdr:cNvPr id="11" name="文字方塊 10"/>
        <xdr:cNvSpPr txBox="1"/>
      </xdr:nvSpPr>
      <xdr:spPr>
        <a:xfrm>
          <a:off x="6556375" y="13411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24</xdr:row>
      <xdr:rowOff>0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0.75955</cdr:x>
      <cdr:y>0.56687</cdr:y>
    </cdr:from>
    <cdr:to>
      <cdr:x>0.90634</cdr:x>
      <cdr:y>0.6129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0.13924</cdr:x>
      <cdr:y>0.3981</cdr:y>
    </cdr:from>
    <cdr:to>
      <cdr:x>0.28018</cdr:x>
      <cdr:y>0.44365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0.73901</cdr:x>
      <cdr:y>0.55047</cdr:y>
    </cdr:from>
    <cdr:to>
      <cdr:x>0.89245</cdr:x>
      <cdr:y>0.5926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64864" y="2097554"/>
          <a:ext cx="773457" cy="16687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0.10188</cdr:x>
      <cdr:y>0.4261</cdr:y>
    </cdr:from>
    <cdr:to>
      <cdr:x>0.2541</cdr:x>
      <cdr:y>0.46895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08821" y="1606355"/>
          <a:ext cx="764649" cy="169665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12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 趨勢圖"/>
      <sheetName val="圖2分布圖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-排序"/>
      <sheetName val="工作表3"/>
      <sheetName val="選擇權趨勢圖"/>
      <sheetName val="工作表1"/>
      <sheetName val="人民幣  七 (2)"/>
      <sheetName val="工作表2"/>
    </sheetNames>
    <sheetDataSet>
      <sheetData sheetId="0"/>
      <sheetData sheetId="1"/>
      <sheetData sheetId="2">
        <row r="2">
          <cell r="A2" t="str">
            <v>108年12月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</row>
      </sheetData>
      <sheetData sheetId="14">
        <row r="3">
          <cell r="M3" t="str">
            <v>純外幣交易</v>
          </cell>
        </row>
      </sheetData>
      <sheetData sheetId="15">
        <row r="50">
          <cell r="O50">
            <v>69.051795249245501</v>
          </cell>
        </row>
        <row r="86">
          <cell r="O86">
            <v>30.948204750754492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9" t="s">
        <v>0</v>
      </c>
      <c r="B1" s="179"/>
      <c r="C1" s="179"/>
      <c r="D1" s="179"/>
      <c r="E1" s="179"/>
    </row>
    <row r="2" spans="1:5" ht="31.2" customHeight="1">
      <c r="A2" s="180" t="s">
        <v>1</v>
      </c>
      <c r="B2" s="180"/>
      <c r="C2" s="180"/>
      <c r="D2" s="180"/>
      <c r="E2" s="180"/>
    </row>
    <row r="3" spans="1:5" ht="19.8">
      <c r="A3" s="181" t="str">
        <f>'[1]匯率(店)'!A2</f>
        <v>108年12月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198646</v>
      </c>
      <c r="C7" s="16">
        <v>399229</v>
      </c>
      <c r="D7" s="17">
        <v>597875</v>
      </c>
      <c r="E7" s="18">
        <v>4.45</v>
      </c>
    </row>
    <row r="8" spans="1:5" s="9" customFormat="1" ht="28.2" customHeight="1">
      <c r="A8" s="19" t="s">
        <v>10</v>
      </c>
      <c r="B8" s="20">
        <v>198646</v>
      </c>
      <c r="C8" s="20">
        <v>125236</v>
      </c>
      <c r="D8" s="20">
        <v>323882</v>
      </c>
      <c r="E8" s="21">
        <v>2.41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196674</v>
      </c>
      <c r="C10" s="20">
        <v>98321</v>
      </c>
      <c r="D10" s="20">
        <v>294995</v>
      </c>
      <c r="E10" s="23">
        <v>2.2000000000000002</v>
      </c>
    </row>
    <row r="11" spans="1:5" s="9" customFormat="1" ht="24" hidden="1" customHeight="1">
      <c r="A11" s="19" t="s">
        <v>13</v>
      </c>
      <c r="B11" s="20">
        <v>1500</v>
      </c>
      <c r="C11" s="20">
        <v>36</v>
      </c>
      <c r="D11" s="20">
        <v>1536</v>
      </c>
      <c r="E11" s="23">
        <v>0.01</v>
      </c>
    </row>
    <row r="12" spans="1:5" s="9" customFormat="1" ht="24" hidden="1" customHeight="1">
      <c r="A12" s="19" t="s">
        <v>14</v>
      </c>
      <c r="B12" s="20">
        <v>472</v>
      </c>
      <c r="C12" s="20">
        <v>26879</v>
      </c>
      <c r="D12" s="20">
        <v>27351</v>
      </c>
      <c r="E12" s="23">
        <v>0.2</v>
      </c>
    </row>
    <row r="13" spans="1:5" s="9" customFormat="1" ht="25.2" customHeight="1" thickBot="1">
      <c r="A13" s="19" t="s">
        <v>15</v>
      </c>
      <c r="B13" s="20">
        <v>0</v>
      </c>
      <c r="C13" s="20">
        <v>273993</v>
      </c>
      <c r="D13" s="20">
        <v>273993</v>
      </c>
      <c r="E13" s="23">
        <v>2.04</v>
      </c>
    </row>
    <row r="14" spans="1:5" s="9" customFormat="1" ht="24" hidden="1" customHeight="1">
      <c r="A14" s="19" t="s">
        <v>16</v>
      </c>
      <c r="B14" s="20">
        <v>0</v>
      </c>
      <c r="C14" s="20">
        <v>123628</v>
      </c>
      <c r="D14" s="20">
        <v>123628</v>
      </c>
      <c r="E14" s="23">
        <v>0.92</v>
      </c>
    </row>
    <row r="15" spans="1:5" s="9" customFormat="1" ht="24" hidden="1" customHeight="1">
      <c r="A15" s="19" t="s">
        <v>17</v>
      </c>
      <c r="B15" s="20">
        <v>0</v>
      </c>
      <c r="C15" s="20">
        <v>148558</v>
      </c>
      <c r="D15" s="20">
        <v>148558</v>
      </c>
      <c r="E15" s="23">
        <v>1.1100000000000001</v>
      </c>
    </row>
    <row r="16" spans="1:5" s="9" customFormat="1" ht="24" hidden="1" customHeight="1">
      <c r="A16" s="19" t="s">
        <v>18</v>
      </c>
      <c r="B16" s="20">
        <v>0</v>
      </c>
      <c r="C16" s="20">
        <v>753</v>
      </c>
      <c r="D16" s="20">
        <v>753</v>
      </c>
      <c r="E16" s="23">
        <v>0</v>
      </c>
    </row>
    <row r="17" spans="1:5" s="9" customFormat="1" ht="24" hidden="1" customHeight="1">
      <c r="A17" s="24" t="s">
        <v>19</v>
      </c>
      <c r="B17" s="25">
        <v>0</v>
      </c>
      <c r="C17" s="25">
        <v>1054</v>
      </c>
      <c r="D17" s="25">
        <v>1054</v>
      </c>
      <c r="E17" s="23">
        <v>0.01</v>
      </c>
    </row>
    <row r="18" spans="1:5" s="9" customFormat="1" ht="30" customHeight="1" thickBot="1">
      <c r="A18" s="26" t="s">
        <v>20</v>
      </c>
      <c r="B18" s="15">
        <v>6312215</v>
      </c>
      <c r="C18" s="16">
        <v>6122328</v>
      </c>
      <c r="D18" s="17">
        <v>12434543</v>
      </c>
      <c r="E18" s="18">
        <v>92.57</v>
      </c>
    </row>
    <row r="19" spans="1:5" s="9" customFormat="1" ht="30" customHeight="1">
      <c r="A19" s="27" t="s">
        <v>21</v>
      </c>
      <c r="B19" s="20">
        <v>6312215</v>
      </c>
      <c r="C19" s="20">
        <v>6086883</v>
      </c>
      <c r="D19" s="20">
        <v>12399098</v>
      </c>
      <c r="E19" s="23">
        <v>92.31</v>
      </c>
    </row>
    <row r="20" spans="1:5" s="9" customFormat="1" ht="24" hidden="1" customHeight="1">
      <c r="A20" s="19" t="s">
        <v>22</v>
      </c>
      <c r="B20" s="20">
        <v>202552</v>
      </c>
      <c r="C20" s="20">
        <v>1434574</v>
      </c>
      <c r="D20" s="20">
        <v>1637126</v>
      </c>
      <c r="E20" s="23">
        <v>12.19</v>
      </c>
    </row>
    <row r="21" spans="1:5" s="9" customFormat="1" ht="24" hidden="1" customHeight="1">
      <c r="A21" s="19" t="s">
        <v>23</v>
      </c>
      <c r="B21" s="20">
        <v>5997178</v>
      </c>
      <c r="C21" s="20">
        <v>4333537</v>
      </c>
      <c r="D21" s="20">
        <v>10330715</v>
      </c>
      <c r="E21" s="23">
        <v>76.91</v>
      </c>
    </row>
    <row r="22" spans="1:5" s="9" customFormat="1" ht="24" hidden="1" customHeight="1">
      <c r="A22" s="19" t="s">
        <v>24</v>
      </c>
      <c r="B22" s="20">
        <v>84810</v>
      </c>
      <c r="C22" s="20">
        <v>1034</v>
      </c>
      <c r="D22" s="20">
        <v>85844</v>
      </c>
      <c r="E22" s="23">
        <v>0.64</v>
      </c>
    </row>
    <row r="23" spans="1:5" s="9" customFormat="1" ht="24" hidden="1" customHeight="1">
      <c r="A23" s="19" t="s">
        <v>25</v>
      </c>
      <c r="B23" s="20">
        <v>14170</v>
      </c>
      <c r="C23" s="20">
        <v>160472</v>
      </c>
      <c r="D23" s="20">
        <v>174642</v>
      </c>
      <c r="E23" s="23">
        <v>1.3</v>
      </c>
    </row>
    <row r="24" spans="1:5" s="9" customFormat="1" ht="24" hidden="1" customHeight="1">
      <c r="A24" s="19" t="s">
        <v>26</v>
      </c>
      <c r="B24" s="20">
        <v>13505</v>
      </c>
      <c r="C24" s="20">
        <v>157266</v>
      </c>
      <c r="D24" s="20">
        <v>170771</v>
      </c>
      <c r="E24" s="23">
        <v>1.27</v>
      </c>
    </row>
    <row r="25" spans="1:5" s="9" customFormat="1" ht="26.4" customHeight="1" thickBot="1">
      <c r="A25" s="19" t="s">
        <v>27</v>
      </c>
      <c r="B25" s="20">
        <v>0</v>
      </c>
      <c r="C25" s="20">
        <v>35445</v>
      </c>
      <c r="D25" s="20">
        <v>35445</v>
      </c>
      <c r="E25" s="23">
        <v>0.26</v>
      </c>
    </row>
    <row r="26" spans="1:5" s="9" customFormat="1" ht="24" hidden="1" customHeight="1">
      <c r="A26" s="19" t="s">
        <v>28</v>
      </c>
      <c r="B26" s="20">
        <v>0</v>
      </c>
      <c r="C26" s="20">
        <v>15632</v>
      </c>
      <c r="D26" s="20">
        <v>15632</v>
      </c>
      <c r="E26" s="23">
        <v>0.12</v>
      </c>
    </row>
    <row r="27" spans="1:5" s="9" customFormat="1" ht="24" hidden="1" customHeight="1">
      <c r="A27" s="19" t="s">
        <v>29</v>
      </c>
      <c r="B27" s="20">
        <v>0</v>
      </c>
      <c r="C27" s="20">
        <v>15758</v>
      </c>
      <c r="D27" s="20">
        <v>15758</v>
      </c>
      <c r="E27" s="23">
        <v>0.12</v>
      </c>
    </row>
    <row r="28" spans="1:5" s="9" customFormat="1" ht="24" hidden="1" customHeight="1">
      <c r="A28" s="19" t="s">
        <v>13</v>
      </c>
      <c r="B28" s="20">
        <v>0</v>
      </c>
      <c r="C28" s="20">
        <v>1938</v>
      </c>
      <c r="D28" s="20">
        <v>1938</v>
      </c>
      <c r="E28" s="23">
        <v>0.01</v>
      </c>
    </row>
    <row r="29" spans="1:5" s="9" customFormat="1" ht="24" hidden="1" customHeight="1">
      <c r="A29" s="24" t="s">
        <v>14</v>
      </c>
      <c r="B29" s="25">
        <v>0</v>
      </c>
      <c r="C29" s="25">
        <v>2117</v>
      </c>
      <c r="D29" s="25">
        <v>2117</v>
      </c>
      <c r="E29" s="23">
        <v>0.01</v>
      </c>
    </row>
    <row r="30" spans="1:5" s="9" customFormat="1" ht="30" customHeight="1" thickBot="1">
      <c r="A30" s="26" t="s">
        <v>30</v>
      </c>
      <c r="B30" s="17">
        <v>382707</v>
      </c>
      <c r="C30" s="17">
        <v>5477</v>
      </c>
      <c r="D30" s="17">
        <v>388184</v>
      </c>
      <c r="E30" s="18">
        <v>2.89</v>
      </c>
    </row>
    <row r="31" spans="1:5" s="9" customFormat="1" ht="30" customHeight="1">
      <c r="A31" s="28" t="s">
        <v>10</v>
      </c>
      <c r="B31" s="20">
        <v>22</v>
      </c>
      <c r="C31" s="20">
        <v>74</v>
      </c>
      <c r="D31" s="20">
        <v>96</v>
      </c>
      <c r="E31" s="21">
        <v>0</v>
      </c>
    </row>
    <row r="32" spans="1:5" s="9" customFormat="1" ht="30" customHeight="1" thickBot="1">
      <c r="A32" s="24" t="s">
        <v>31</v>
      </c>
      <c r="B32" s="25">
        <v>382685</v>
      </c>
      <c r="C32" s="25">
        <v>5403</v>
      </c>
      <c r="D32" s="25">
        <v>388088</v>
      </c>
      <c r="E32" s="23">
        <v>2.89</v>
      </c>
    </row>
    <row r="33" spans="1:5" s="9" customFormat="1" ht="30" customHeight="1" thickBot="1">
      <c r="A33" s="26" t="s">
        <v>32</v>
      </c>
      <c r="B33" s="17">
        <v>1892</v>
      </c>
      <c r="C33" s="17">
        <v>9295</v>
      </c>
      <c r="D33" s="17">
        <v>11187</v>
      </c>
      <c r="E33" s="18">
        <v>0.08</v>
      </c>
    </row>
    <row r="34" spans="1:5" s="9" customFormat="1" ht="30" customHeight="1">
      <c r="A34" s="28" t="s">
        <v>10</v>
      </c>
      <c r="B34" s="20">
        <v>0</v>
      </c>
      <c r="C34" s="20">
        <v>4637</v>
      </c>
      <c r="D34" s="20">
        <v>4637</v>
      </c>
      <c r="E34" s="23">
        <v>0.03</v>
      </c>
    </row>
    <row r="35" spans="1:5" s="9" customFormat="1" ht="30" customHeight="1" thickBot="1">
      <c r="A35" s="24" t="s">
        <v>31</v>
      </c>
      <c r="B35" s="25">
        <v>1892</v>
      </c>
      <c r="C35" s="25">
        <v>4658</v>
      </c>
      <c r="D35" s="25">
        <v>6550</v>
      </c>
      <c r="E35" s="23">
        <v>0.05</v>
      </c>
    </row>
    <row r="36" spans="1:5" s="9" customFormat="1" ht="30" customHeight="1" thickBot="1">
      <c r="A36" s="29" t="s">
        <v>33</v>
      </c>
      <c r="B36" s="17">
        <v>6895460</v>
      </c>
      <c r="C36" s="17">
        <v>6536329</v>
      </c>
      <c r="D36" s="17">
        <v>13431789</v>
      </c>
      <c r="E36" s="18">
        <v>99.99</v>
      </c>
    </row>
    <row r="37" spans="1:5" s="9" customFormat="1" ht="30" customHeight="1" thickBot="1">
      <c r="A37" s="30" t="s">
        <v>34</v>
      </c>
      <c r="B37" s="17">
        <v>0</v>
      </c>
      <c r="C37" s="17">
        <v>903</v>
      </c>
      <c r="D37" s="17">
        <v>903</v>
      </c>
      <c r="E37" s="23">
        <v>0.01</v>
      </c>
    </row>
    <row r="38" spans="1:5" s="9" customFormat="1" ht="24" hidden="1" customHeight="1">
      <c r="A38" s="31" t="s">
        <v>35</v>
      </c>
      <c r="B38" s="20">
        <v>0</v>
      </c>
      <c r="C38" s="20">
        <v>903</v>
      </c>
      <c r="D38" s="20">
        <v>903</v>
      </c>
      <c r="E38" s="21">
        <v>0.01</v>
      </c>
    </row>
    <row r="39" spans="1:5" s="9" customFormat="1" ht="24" hidden="1" customHeight="1">
      <c r="A39" s="32" t="s">
        <v>36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37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38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39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40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41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42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43</v>
      </c>
      <c r="B46" s="17">
        <v>6895460</v>
      </c>
      <c r="C46" s="17">
        <v>6537232</v>
      </c>
      <c r="D46" s="17">
        <v>13432692</v>
      </c>
      <c r="E46" s="18">
        <v>100</v>
      </c>
    </row>
    <row r="47" spans="1:5" ht="21" customHeight="1">
      <c r="A47" s="2" t="s">
        <v>44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80" t="s">
        <v>45</v>
      </c>
      <c r="B55" s="180"/>
      <c r="C55" s="180"/>
      <c r="D55" s="180"/>
      <c r="E55" s="180"/>
    </row>
    <row r="56" spans="1:5" ht="28.8" thickBot="1">
      <c r="A56" s="1"/>
      <c r="B56" s="45"/>
      <c r="C56" s="45"/>
      <c r="D56" s="182" t="s">
        <v>5</v>
      </c>
      <c r="E56" s="182"/>
    </row>
    <row r="57" spans="1:5" ht="41.4" customHeight="1">
      <c r="A57" s="174" t="s">
        <v>46</v>
      </c>
      <c r="B57" s="175"/>
      <c r="C57" s="46" t="s">
        <v>2</v>
      </c>
      <c r="D57" s="47" t="s">
        <v>47</v>
      </c>
      <c r="E57" s="48" t="s">
        <v>4</v>
      </c>
    </row>
    <row r="58" spans="1:5" ht="35.4" customHeight="1">
      <c r="A58" s="176" t="s">
        <v>48</v>
      </c>
      <c r="B58" s="49" t="s">
        <v>49</v>
      </c>
      <c r="C58" s="50">
        <f>+B46</f>
        <v>6895460</v>
      </c>
      <c r="D58" s="50">
        <f>+C46</f>
        <v>6537232</v>
      </c>
      <c r="E58" s="51">
        <f>+D46</f>
        <v>13432692</v>
      </c>
    </row>
    <row r="59" spans="1:5" ht="35.4" customHeight="1">
      <c r="A59" s="177"/>
      <c r="B59" s="49" t="s">
        <v>50</v>
      </c>
      <c r="C59" s="52">
        <f>+C58/E58*100</f>
        <v>51.333418498689618</v>
      </c>
      <c r="D59" s="52">
        <f>+D58/E58*100</f>
        <v>48.666581501310382</v>
      </c>
      <c r="E59" s="53">
        <v>100</v>
      </c>
    </row>
    <row r="60" spans="1:5" ht="35.4" customHeight="1">
      <c r="A60" s="176" t="s">
        <v>51</v>
      </c>
      <c r="B60" s="49" t="s">
        <v>49</v>
      </c>
      <c r="C60" s="50">
        <v>6754254</v>
      </c>
      <c r="D60" s="50">
        <v>7098987</v>
      </c>
      <c r="E60" s="51">
        <v>13853241</v>
      </c>
    </row>
    <row r="61" spans="1:5" ht="35.4" customHeight="1">
      <c r="A61" s="177"/>
      <c r="B61" s="54" t="s">
        <v>50</v>
      </c>
      <c r="C61" s="52">
        <v>48.755767693639349</v>
      </c>
      <c r="D61" s="52">
        <v>51.244232306360658</v>
      </c>
      <c r="E61" s="53">
        <v>100</v>
      </c>
    </row>
    <row r="62" spans="1:5" ht="35.4" customHeight="1">
      <c r="A62" s="176" t="s">
        <v>52</v>
      </c>
      <c r="B62" s="55" t="s">
        <v>53</v>
      </c>
      <c r="C62" s="56">
        <f>+C58-C60</f>
        <v>141206</v>
      </c>
      <c r="D62" s="56">
        <f>+D58-D60</f>
        <v>-561755</v>
      </c>
      <c r="E62" s="57">
        <f>+E58-E60</f>
        <v>-420549</v>
      </c>
    </row>
    <row r="63" spans="1:5" ht="35.4" customHeight="1" thickBot="1">
      <c r="A63" s="178"/>
      <c r="B63" s="58" t="s">
        <v>54</v>
      </c>
      <c r="C63" s="59">
        <f>+C62/C60*100</f>
        <v>2.0906231835521734</v>
      </c>
      <c r="D63" s="59">
        <f>+D62/D60*100</f>
        <v>-7.91317127359157</v>
      </c>
      <c r="E63" s="60">
        <f>+E62/E60*100</f>
        <v>-3.0357444875173978</v>
      </c>
    </row>
    <row r="64" spans="1:5" ht="16.95" customHeight="1">
      <c r="A64" s="44"/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6" sqref="A6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9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3" t="s">
        <v>55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56</v>
      </c>
    </row>
    <row r="5" spans="1:7" s="80" customFormat="1" ht="22.2">
      <c r="A5" s="77" t="s">
        <v>57</v>
      </c>
      <c r="B5" s="185" t="s">
        <v>48</v>
      </c>
      <c r="C5" s="186"/>
      <c r="D5" s="185" t="s">
        <v>51</v>
      </c>
      <c r="E5" s="186"/>
      <c r="F5" s="78" t="s">
        <v>58</v>
      </c>
      <c r="G5" s="79"/>
    </row>
    <row r="6" spans="1:7" s="80" customFormat="1" ht="16.8" thickBot="1">
      <c r="A6" s="81"/>
      <c r="B6" s="82" t="s">
        <v>59</v>
      </c>
      <c r="C6" s="83" t="s">
        <v>8</v>
      </c>
      <c r="D6" s="82" t="s">
        <v>59</v>
      </c>
      <c r="E6" s="84" t="s">
        <v>8</v>
      </c>
      <c r="F6" s="85" t="s">
        <v>60</v>
      </c>
      <c r="G6" s="86" t="s">
        <v>61</v>
      </c>
    </row>
    <row r="7" spans="1:7" s="80" customFormat="1" ht="24" customHeight="1" thickBot="1">
      <c r="A7" s="87" t="s">
        <v>62</v>
      </c>
      <c r="B7" s="88">
        <v>597875</v>
      </c>
      <c r="C7" s="89">
        <v>4.45</v>
      </c>
      <c r="D7" s="88">
        <v>1270742</v>
      </c>
      <c r="E7" s="89">
        <v>9.17</v>
      </c>
      <c r="F7" s="90">
        <f t="shared" ref="F7:F46" si="0">B7-D7</f>
        <v>-672867</v>
      </c>
      <c r="G7" s="91">
        <f t="shared" ref="G7:G38" si="1">(F7/D7)*100</f>
        <v>-52.950716982676262</v>
      </c>
    </row>
    <row r="8" spans="1:7" s="80" customFormat="1" ht="24" customHeight="1">
      <c r="A8" s="92" t="s">
        <v>21</v>
      </c>
      <c r="B8" s="93">
        <v>323882</v>
      </c>
      <c r="C8" s="94">
        <v>2.41</v>
      </c>
      <c r="D8" s="93">
        <v>556154</v>
      </c>
      <c r="E8" s="94">
        <v>4.01</v>
      </c>
      <c r="F8" s="95">
        <f t="shared" si="0"/>
        <v>-232272</v>
      </c>
      <c r="G8" s="96">
        <f t="shared" si="1"/>
        <v>-41.763971849523699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99">
        <f t="shared" si="0"/>
        <v>0</v>
      </c>
      <c r="G9" s="100">
        <v>0</v>
      </c>
    </row>
    <row r="10" spans="1:7" s="80" customFormat="1" ht="24" customHeight="1">
      <c r="A10" s="97" t="s">
        <v>12</v>
      </c>
      <c r="B10" s="98">
        <v>294995</v>
      </c>
      <c r="C10" s="101">
        <v>2.2000000000000002</v>
      </c>
      <c r="D10" s="98">
        <v>503215</v>
      </c>
      <c r="E10" s="101">
        <v>3.63</v>
      </c>
      <c r="F10" s="99">
        <f t="shared" si="0"/>
        <v>-208220</v>
      </c>
      <c r="G10" s="102">
        <f t="shared" si="1"/>
        <v>-41.377939846785175</v>
      </c>
    </row>
    <row r="11" spans="1:7" s="80" customFormat="1" ht="24" customHeight="1">
      <c r="A11" s="97" t="s">
        <v>18</v>
      </c>
      <c r="B11" s="98">
        <v>1536</v>
      </c>
      <c r="C11" s="101">
        <v>0.01</v>
      </c>
      <c r="D11" s="98">
        <v>7196</v>
      </c>
      <c r="E11" s="101">
        <v>0.05</v>
      </c>
      <c r="F11" s="99">
        <f t="shared" si="0"/>
        <v>-5660</v>
      </c>
      <c r="G11" s="103">
        <f t="shared" si="1"/>
        <v>-78.654808226792667</v>
      </c>
    </row>
    <row r="12" spans="1:7" s="80" customFormat="1" ht="24" customHeight="1">
      <c r="A12" s="97" t="s">
        <v>14</v>
      </c>
      <c r="B12" s="98">
        <v>27351</v>
      </c>
      <c r="C12" s="101">
        <v>0.2</v>
      </c>
      <c r="D12" s="98">
        <v>45743</v>
      </c>
      <c r="E12" s="101">
        <v>0.33</v>
      </c>
      <c r="F12" s="99">
        <f t="shared" si="0"/>
        <v>-18392</v>
      </c>
      <c r="G12" s="103">
        <f t="shared" si="1"/>
        <v>-40.207244824344706</v>
      </c>
    </row>
    <row r="13" spans="1:7" s="80" customFormat="1" ht="24" customHeight="1">
      <c r="A13" s="97" t="s">
        <v>31</v>
      </c>
      <c r="B13" s="98">
        <v>273993</v>
      </c>
      <c r="C13" s="101">
        <v>2.04</v>
      </c>
      <c r="D13" s="98">
        <v>714588</v>
      </c>
      <c r="E13" s="101">
        <v>5.16</v>
      </c>
      <c r="F13" s="99">
        <f t="shared" si="0"/>
        <v>-440595</v>
      </c>
      <c r="G13" s="102">
        <f t="shared" si="1"/>
        <v>-61.657206670137199</v>
      </c>
    </row>
    <row r="14" spans="1:7" s="80" customFormat="1" ht="24" customHeight="1">
      <c r="A14" s="97" t="s">
        <v>63</v>
      </c>
      <c r="B14" s="98">
        <v>123628</v>
      </c>
      <c r="C14" s="101">
        <v>0.92</v>
      </c>
      <c r="D14" s="98">
        <v>350996</v>
      </c>
      <c r="E14" s="101">
        <v>2.5299999999999998</v>
      </c>
      <c r="F14" s="99">
        <f t="shared" si="0"/>
        <v>-227368</v>
      </c>
      <c r="G14" s="104">
        <f t="shared" si="1"/>
        <v>-64.777946187420937</v>
      </c>
    </row>
    <row r="15" spans="1:7" s="80" customFormat="1" ht="24" customHeight="1">
      <c r="A15" s="97" t="s">
        <v>64</v>
      </c>
      <c r="B15" s="98">
        <v>148558</v>
      </c>
      <c r="C15" s="101">
        <v>1.1100000000000001</v>
      </c>
      <c r="D15" s="98">
        <v>361150</v>
      </c>
      <c r="E15" s="101">
        <v>2.61</v>
      </c>
      <c r="F15" s="99">
        <f t="shared" si="0"/>
        <v>-212592</v>
      </c>
      <c r="G15" s="104">
        <f t="shared" si="1"/>
        <v>-58.865291430153675</v>
      </c>
    </row>
    <row r="16" spans="1:7" s="80" customFormat="1" ht="24" customHeight="1">
      <c r="A16" s="97" t="s">
        <v>13</v>
      </c>
      <c r="B16" s="98">
        <v>753</v>
      </c>
      <c r="C16" s="101">
        <v>0</v>
      </c>
      <c r="D16" s="98">
        <v>1221</v>
      </c>
      <c r="E16" s="101">
        <v>0.01</v>
      </c>
      <c r="F16" s="99">
        <f t="shared" si="0"/>
        <v>-468</v>
      </c>
      <c r="G16" s="103">
        <f t="shared" si="1"/>
        <v>-38.329238329238329</v>
      </c>
    </row>
    <row r="17" spans="1:7" s="80" customFormat="1" ht="24" customHeight="1" thickBot="1">
      <c r="A17" s="105" t="s">
        <v>14</v>
      </c>
      <c r="B17" s="106">
        <v>1054</v>
      </c>
      <c r="C17" s="101">
        <v>0.01</v>
      </c>
      <c r="D17" s="107">
        <v>1221</v>
      </c>
      <c r="E17" s="101">
        <v>0.01</v>
      </c>
      <c r="F17" s="108">
        <f t="shared" si="0"/>
        <v>-167</v>
      </c>
      <c r="G17" s="103">
        <f t="shared" si="1"/>
        <v>-13.677313677313677</v>
      </c>
    </row>
    <row r="18" spans="1:7" s="80" customFormat="1" ht="24" customHeight="1" thickBot="1">
      <c r="A18" s="87" t="s">
        <v>65</v>
      </c>
      <c r="B18" s="88">
        <v>12434543</v>
      </c>
      <c r="C18" s="89">
        <v>92.57</v>
      </c>
      <c r="D18" s="88">
        <v>12114293</v>
      </c>
      <c r="E18" s="89">
        <v>87.45</v>
      </c>
      <c r="F18" s="90">
        <f t="shared" si="0"/>
        <v>320250</v>
      </c>
      <c r="G18" s="91">
        <f t="shared" si="1"/>
        <v>2.6435715233237298</v>
      </c>
    </row>
    <row r="19" spans="1:7" s="80" customFormat="1" ht="24" customHeight="1">
      <c r="A19" s="92" t="s">
        <v>21</v>
      </c>
      <c r="B19" s="93">
        <v>12399098</v>
      </c>
      <c r="C19" s="94">
        <v>92.31</v>
      </c>
      <c r="D19" s="93">
        <v>12064226</v>
      </c>
      <c r="E19" s="94">
        <v>87.09</v>
      </c>
      <c r="F19" s="109">
        <f t="shared" si="0"/>
        <v>334872</v>
      </c>
      <c r="G19" s="102">
        <f t="shared" si="1"/>
        <v>2.7757437567897019</v>
      </c>
    </row>
    <row r="20" spans="1:7" s="80" customFormat="1" ht="24" customHeight="1">
      <c r="A20" s="97" t="s">
        <v>22</v>
      </c>
      <c r="B20" s="98">
        <v>1637126</v>
      </c>
      <c r="C20" s="101">
        <v>12.19</v>
      </c>
      <c r="D20" s="98">
        <v>1556890</v>
      </c>
      <c r="E20" s="101">
        <v>11.24</v>
      </c>
      <c r="F20" s="95">
        <f t="shared" si="0"/>
        <v>80236</v>
      </c>
      <c r="G20" s="102">
        <f t="shared" si="1"/>
        <v>5.1536075124125658</v>
      </c>
    </row>
    <row r="21" spans="1:7" s="80" customFormat="1" ht="24" customHeight="1">
      <c r="A21" s="97" t="s">
        <v>23</v>
      </c>
      <c r="B21" s="98">
        <v>10330715</v>
      </c>
      <c r="C21" s="101">
        <v>76.91</v>
      </c>
      <c r="D21" s="98">
        <v>10022270</v>
      </c>
      <c r="E21" s="101">
        <v>72.34</v>
      </c>
      <c r="F21" s="99">
        <f t="shared" si="0"/>
        <v>308445</v>
      </c>
      <c r="G21" s="102">
        <f t="shared" si="1"/>
        <v>3.0775961932775706</v>
      </c>
    </row>
    <row r="22" spans="1:7" s="80" customFormat="1" ht="24" customHeight="1">
      <c r="A22" s="97" t="s">
        <v>24</v>
      </c>
      <c r="B22" s="98">
        <v>85844</v>
      </c>
      <c r="C22" s="101">
        <v>0.64</v>
      </c>
      <c r="D22" s="98">
        <v>64653</v>
      </c>
      <c r="E22" s="101">
        <v>0.47</v>
      </c>
      <c r="F22" s="99">
        <f t="shared" si="0"/>
        <v>21191</v>
      </c>
      <c r="G22" s="102">
        <f t="shared" si="1"/>
        <v>32.776514624224703</v>
      </c>
    </row>
    <row r="23" spans="1:7" s="80" customFormat="1" ht="24" customHeight="1">
      <c r="A23" s="97" t="s">
        <v>25</v>
      </c>
      <c r="B23" s="98">
        <v>174642</v>
      </c>
      <c r="C23" s="101">
        <v>1.3</v>
      </c>
      <c r="D23" s="98">
        <v>213109</v>
      </c>
      <c r="E23" s="101">
        <v>1.54</v>
      </c>
      <c r="F23" s="99">
        <f t="shared" si="0"/>
        <v>-38467</v>
      </c>
      <c r="G23" s="102">
        <f t="shared" si="1"/>
        <v>-18.050387360458732</v>
      </c>
    </row>
    <row r="24" spans="1:7" s="80" customFormat="1" ht="24" customHeight="1">
      <c r="A24" s="97" t="s">
        <v>26</v>
      </c>
      <c r="B24" s="98">
        <v>170771</v>
      </c>
      <c r="C24" s="101">
        <v>1.27</v>
      </c>
      <c r="D24" s="98">
        <v>207304</v>
      </c>
      <c r="E24" s="101">
        <v>1.5</v>
      </c>
      <c r="F24" s="99">
        <f t="shared" si="0"/>
        <v>-36533</v>
      </c>
      <c r="G24" s="102">
        <f t="shared" si="1"/>
        <v>-17.622911280052485</v>
      </c>
    </row>
    <row r="25" spans="1:7" s="80" customFormat="1" ht="24" customHeight="1">
      <c r="A25" s="97" t="s">
        <v>27</v>
      </c>
      <c r="B25" s="98">
        <v>35445</v>
      </c>
      <c r="C25" s="101">
        <v>0.26</v>
      </c>
      <c r="D25" s="98">
        <v>50067</v>
      </c>
      <c r="E25" s="101">
        <v>0.36</v>
      </c>
      <c r="F25" s="99">
        <f t="shared" si="0"/>
        <v>-14622</v>
      </c>
      <c r="G25" s="102">
        <f t="shared" si="1"/>
        <v>-29.204865480256458</v>
      </c>
    </row>
    <row r="26" spans="1:7" s="80" customFormat="1" ht="24" customHeight="1">
      <c r="A26" s="97" t="s">
        <v>66</v>
      </c>
      <c r="B26" s="98">
        <v>15632</v>
      </c>
      <c r="C26" s="101">
        <v>0.12</v>
      </c>
      <c r="D26" s="98">
        <v>22776</v>
      </c>
      <c r="E26" s="101">
        <v>0.16</v>
      </c>
      <c r="F26" s="99">
        <f t="shared" si="0"/>
        <v>-7144</v>
      </c>
      <c r="G26" s="102">
        <f t="shared" si="1"/>
        <v>-31.366350544432738</v>
      </c>
    </row>
    <row r="27" spans="1:7" s="80" customFormat="1" ht="24" customHeight="1">
      <c r="A27" s="97" t="s">
        <v>64</v>
      </c>
      <c r="B27" s="98">
        <v>15758</v>
      </c>
      <c r="C27" s="101">
        <v>0.12</v>
      </c>
      <c r="D27" s="98">
        <v>22319</v>
      </c>
      <c r="E27" s="101">
        <v>0.16</v>
      </c>
      <c r="F27" s="99">
        <f t="shared" si="0"/>
        <v>-6561</v>
      </c>
      <c r="G27" s="102">
        <f t="shared" si="1"/>
        <v>-29.396478336843046</v>
      </c>
    </row>
    <row r="28" spans="1:7" s="80" customFormat="1" ht="24" customHeight="1">
      <c r="A28" s="97" t="s">
        <v>13</v>
      </c>
      <c r="B28" s="98">
        <v>1938</v>
      </c>
      <c r="C28" s="101">
        <v>0.01</v>
      </c>
      <c r="D28" s="98">
        <v>2542</v>
      </c>
      <c r="E28" s="101">
        <v>0.02</v>
      </c>
      <c r="F28" s="99">
        <f t="shared" si="0"/>
        <v>-604</v>
      </c>
      <c r="G28" s="103">
        <f t="shared" si="1"/>
        <v>-23.760818253343825</v>
      </c>
    </row>
    <row r="29" spans="1:7" s="80" customFormat="1" ht="24" customHeight="1" thickBot="1">
      <c r="A29" s="105" t="s">
        <v>14</v>
      </c>
      <c r="B29" s="110">
        <v>2117</v>
      </c>
      <c r="C29" s="101">
        <v>0.01</v>
      </c>
      <c r="D29" s="110">
        <v>2430</v>
      </c>
      <c r="E29" s="101">
        <v>0.02</v>
      </c>
      <c r="F29" s="108">
        <f t="shared" si="0"/>
        <v>-313</v>
      </c>
      <c r="G29" s="103">
        <f t="shared" si="1"/>
        <v>-12.880658436213993</v>
      </c>
    </row>
    <row r="30" spans="1:7" s="80" customFormat="1" ht="24" customHeight="1" thickBot="1">
      <c r="A30" s="87" t="s">
        <v>67</v>
      </c>
      <c r="B30" s="88">
        <v>388184</v>
      </c>
      <c r="C30" s="89">
        <v>2.89</v>
      </c>
      <c r="D30" s="88">
        <v>451125</v>
      </c>
      <c r="E30" s="89">
        <v>3.26</v>
      </c>
      <c r="F30" s="90">
        <f t="shared" si="0"/>
        <v>-62941</v>
      </c>
      <c r="G30" s="91">
        <f t="shared" si="1"/>
        <v>-13.952008866722085</v>
      </c>
    </row>
    <row r="31" spans="1:7" s="80" customFormat="1" ht="24" customHeight="1">
      <c r="A31" s="92" t="s">
        <v>21</v>
      </c>
      <c r="B31" s="93">
        <v>96</v>
      </c>
      <c r="C31" s="94">
        <v>0</v>
      </c>
      <c r="D31" s="93">
        <v>2966</v>
      </c>
      <c r="E31" s="94">
        <v>0.02</v>
      </c>
      <c r="F31" s="95">
        <f t="shared" si="0"/>
        <v>-2870</v>
      </c>
      <c r="G31" s="102">
        <f t="shared" si="1"/>
        <v>-96.763317599460549</v>
      </c>
    </row>
    <row r="32" spans="1:7" s="80" customFormat="1" ht="24" customHeight="1" thickBot="1">
      <c r="A32" s="105" t="s">
        <v>31</v>
      </c>
      <c r="B32" s="111">
        <v>388088</v>
      </c>
      <c r="C32" s="112">
        <v>2.89</v>
      </c>
      <c r="D32" s="111">
        <v>448159</v>
      </c>
      <c r="E32" s="112">
        <v>3.24</v>
      </c>
      <c r="F32" s="99">
        <f t="shared" si="0"/>
        <v>-60071</v>
      </c>
      <c r="G32" s="113">
        <f t="shared" si="1"/>
        <v>-13.403948152329864</v>
      </c>
    </row>
    <row r="33" spans="1:7" s="80" customFormat="1" ht="24" customHeight="1" thickBot="1">
      <c r="A33" s="87" t="s">
        <v>68</v>
      </c>
      <c r="B33" s="88">
        <v>11187</v>
      </c>
      <c r="C33" s="89">
        <v>0.08</v>
      </c>
      <c r="D33" s="88">
        <v>16043</v>
      </c>
      <c r="E33" s="89">
        <v>0.11</v>
      </c>
      <c r="F33" s="90">
        <f t="shared" si="0"/>
        <v>-4856</v>
      </c>
      <c r="G33" s="91">
        <f t="shared" si="1"/>
        <v>-30.268652995075733</v>
      </c>
    </row>
    <row r="34" spans="1:7" s="80" customFormat="1" ht="24" customHeight="1">
      <c r="A34" s="92" t="s">
        <v>21</v>
      </c>
      <c r="B34" s="93">
        <v>4637</v>
      </c>
      <c r="C34" s="94">
        <v>0.03</v>
      </c>
      <c r="D34" s="93">
        <v>6534</v>
      </c>
      <c r="E34" s="94">
        <v>0.04</v>
      </c>
      <c r="F34" s="99">
        <f t="shared" si="0"/>
        <v>-1897</v>
      </c>
      <c r="G34" s="96">
        <f t="shared" si="1"/>
        <v>-29.032751760024489</v>
      </c>
    </row>
    <row r="35" spans="1:7" s="80" customFormat="1" ht="24" customHeight="1" thickBot="1">
      <c r="A35" s="105" t="s">
        <v>27</v>
      </c>
      <c r="B35" s="111">
        <v>6550</v>
      </c>
      <c r="C35" s="101">
        <v>0.05</v>
      </c>
      <c r="D35" s="111">
        <v>9509</v>
      </c>
      <c r="E35" s="101">
        <v>7.0000000000000007E-2</v>
      </c>
      <c r="F35" s="99">
        <f t="shared" si="0"/>
        <v>-2959</v>
      </c>
      <c r="G35" s="113">
        <f t="shared" si="1"/>
        <v>-31.1178883163319</v>
      </c>
    </row>
    <row r="36" spans="1:7" s="80" customFormat="1" ht="24" customHeight="1" thickBot="1">
      <c r="A36" s="114" t="s">
        <v>33</v>
      </c>
      <c r="B36" s="88">
        <v>13431789</v>
      </c>
      <c r="C36" s="89">
        <v>99.99</v>
      </c>
      <c r="D36" s="88">
        <v>13852203</v>
      </c>
      <c r="E36" s="89">
        <v>99.99</v>
      </c>
      <c r="F36" s="90">
        <f t="shared" si="0"/>
        <v>-420414</v>
      </c>
      <c r="G36" s="91">
        <f t="shared" si="1"/>
        <v>-3.0349973935553791</v>
      </c>
    </row>
    <row r="37" spans="1:7" s="118" customFormat="1" ht="24" customHeight="1" thickBot="1">
      <c r="A37" s="115" t="s">
        <v>34</v>
      </c>
      <c r="B37" s="116">
        <v>903</v>
      </c>
      <c r="C37" s="117">
        <v>0.01</v>
      </c>
      <c r="D37" s="116">
        <v>1038</v>
      </c>
      <c r="E37" s="117">
        <v>0.01</v>
      </c>
      <c r="F37" s="90">
        <f t="shared" si="0"/>
        <v>-135</v>
      </c>
      <c r="G37" s="91">
        <f t="shared" si="1"/>
        <v>-13.005780346820808</v>
      </c>
    </row>
    <row r="38" spans="1:7" s="80" customFormat="1" ht="24" customHeight="1">
      <c r="A38" s="119" t="s">
        <v>69</v>
      </c>
      <c r="B38" s="120">
        <v>903</v>
      </c>
      <c r="C38" s="121">
        <v>0.01</v>
      </c>
      <c r="D38" s="120">
        <v>1038</v>
      </c>
      <c r="E38" s="121">
        <v>0.01</v>
      </c>
      <c r="F38" s="95">
        <f t="shared" si="0"/>
        <v>-135</v>
      </c>
      <c r="G38" s="96">
        <f t="shared" si="1"/>
        <v>-13.005780346820808</v>
      </c>
    </row>
    <row r="39" spans="1:7" s="80" customFormat="1" ht="24" customHeight="1">
      <c r="A39" s="97" t="s">
        <v>70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9" t="s">
        <v>71</v>
      </c>
      <c r="B40" s="98">
        <v>0</v>
      </c>
      <c r="C40" s="122">
        <v>0</v>
      </c>
      <c r="D40" s="98">
        <v>0</v>
      </c>
      <c r="E40" s="122">
        <v>0</v>
      </c>
      <c r="F40" s="108">
        <f t="shared" si="0"/>
        <v>0</v>
      </c>
      <c r="G40" s="123">
        <v>0</v>
      </c>
    </row>
    <row r="41" spans="1:7" s="80" customFormat="1" ht="24" customHeight="1" thickBot="1">
      <c r="A41" s="105" t="s">
        <v>72</v>
      </c>
      <c r="B41" s="110">
        <v>0</v>
      </c>
      <c r="C41" s="124">
        <v>0</v>
      </c>
      <c r="D41" s="110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73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22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74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75</v>
      </c>
      <c r="B45" s="111">
        <v>0</v>
      </c>
      <c r="C45" s="124">
        <v>0</v>
      </c>
      <c r="D45" s="111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76</v>
      </c>
      <c r="B46" s="88">
        <v>13432692</v>
      </c>
      <c r="C46" s="89">
        <v>100</v>
      </c>
      <c r="D46" s="88">
        <v>13853241</v>
      </c>
      <c r="E46" s="89">
        <v>100</v>
      </c>
      <c r="F46" s="90">
        <f t="shared" si="0"/>
        <v>-420549</v>
      </c>
      <c r="G46" s="91">
        <f>(F46/D46)*100</f>
        <v>-3.0357444875173978</v>
      </c>
    </row>
    <row r="47" spans="1:7" s="136" customFormat="1">
      <c r="A47" s="131" t="s">
        <v>44</v>
      </c>
      <c r="B47" s="132"/>
      <c r="C47" s="132"/>
      <c r="D47" s="133"/>
      <c r="E47" s="134"/>
      <c r="F47" s="132"/>
      <c r="G47" s="135"/>
    </row>
    <row r="48" spans="1:7" s="136" customFormat="1">
      <c r="A48" s="44"/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G88"/>
  <sheetViews>
    <sheetView showGridLines="0" view="pageBreakPreview" zoomScaleNormal="70" zoomScaleSheetLayoutView="100" zoomScalePageLayoutView="70" workbookViewId="0">
      <selection activeCell="A6" sqref="A6"/>
    </sheetView>
  </sheetViews>
  <sheetFormatPr defaultColWidth="8.6328125" defaultRowHeight="15.6"/>
  <cols>
    <col min="1" max="43" width="8.6328125" style="144"/>
    <col min="44" max="44" width="8.6328125" style="141"/>
    <col min="45" max="46" width="11.81640625" style="142" customWidth="1"/>
    <col min="47" max="47" width="11.81640625" style="143" customWidth="1"/>
    <col min="48" max="50" width="8.6328125" style="142"/>
    <col min="51" max="53" width="8.6328125" style="144"/>
    <col min="54" max="54" width="10.54296875" style="144" customWidth="1"/>
    <col min="55" max="55" width="10.453125" style="144" customWidth="1"/>
    <col min="56" max="56" width="9.54296875" style="144" customWidth="1"/>
    <col min="57" max="16384" width="8.6328125" style="144"/>
  </cols>
  <sheetData>
    <row r="1" spans="1:59" ht="28.2">
      <c r="A1" s="188" t="s">
        <v>77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40"/>
      <c r="AU1" s="143" t="s">
        <v>78</v>
      </c>
      <c r="AX1" s="142" t="s">
        <v>79</v>
      </c>
    </row>
    <row r="2" spans="1:59" ht="19.95" customHeight="1">
      <c r="AR2" s="140" t="s">
        <v>80</v>
      </c>
      <c r="AS2" s="145" t="s">
        <v>81</v>
      </c>
      <c r="AT2" s="142" t="s">
        <v>82</v>
      </c>
      <c r="AU2" s="143" t="s">
        <v>83</v>
      </c>
      <c r="AV2" s="145" t="s">
        <v>81</v>
      </c>
      <c r="AW2" s="142" t="s">
        <v>82</v>
      </c>
      <c r="AX2" s="142" t="s">
        <v>83</v>
      </c>
    </row>
    <row r="3" spans="1:59" ht="19.95" customHeight="1">
      <c r="AR3" s="141" t="s">
        <v>84</v>
      </c>
      <c r="AS3" s="142">
        <v>12523956</v>
      </c>
      <c r="AT3" s="142">
        <v>11373881</v>
      </c>
      <c r="AU3" s="143">
        <v>704021</v>
      </c>
      <c r="AV3" s="142">
        <v>12523.956</v>
      </c>
      <c r="AW3" s="142">
        <v>11373.880999999999</v>
      </c>
      <c r="AX3" s="142">
        <v>704.02099999999996</v>
      </c>
      <c r="AY3" s="141"/>
      <c r="BA3" s="146" t="s">
        <v>85</v>
      </c>
      <c r="BB3" s="147">
        <v>1235735</v>
      </c>
      <c r="BC3" s="148">
        <v>1149087</v>
      </c>
      <c r="BD3" s="149">
        <v>86103</v>
      </c>
      <c r="BE3" s="148">
        <f t="shared" ref="BE3:BG34" si="0">BB3/1000</f>
        <v>1235.7349999999999</v>
      </c>
      <c r="BF3" s="148">
        <f t="shared" si="0"/>
        <v>1149.087</v>
      </c>
      <c r="BG3" s="148">
        <f t="shared" si="0"/>
        <v>86.102999999999994</v>
      </c>
    </row>
    <row r="4" spans="1:59" ht="19.95" customHeight="1">
      <c r="AR4" s="141" t="s">
        <v>86</v>
      </c>
      <c r="AS4" s="142">
        <v>9020115</v>
      </c>
      <c r="AT4" s="142">
        <v>8459595</v>
      </c>
      <c r="AU4" s="143">
        <v>347741</v>
      </c>
      <c r="AV4" s="142">
        <v>9020.1149999999998</v>
      </c>
      <c r="AW4" s="142">
        <v>8459.5949999999993</v>
      </c>
      <c r="AX4" s="142">
        <v>347.74099999999999</v>
      </c>
      <c r="AY4" s="141" t="s">
        <v>86</v>
      </c>
      <c r="BA4" s="146" t="s">
        <v>87</v>
      </c>
      <c r="BB4" s="147">
        <v>1577800</v>
      </c>
      <c r="BC4" s="148">
        <v>1311254</v>
      </c>
      <c r="BD4" s="149">
        <v>261223</v>
      </c>
      <c r="BE4" s="148">
        <f t="shared" si="0"/>
        <v>1577.8</v>
      </c>
      <c r="BF4" s="148">
        <f t="shared" si="0"/>
        <v>1311.2539999999999</v>
      </c>
      <c r="BG4" s="148">
        <f t="shared" si="0"/>
        <v>261.22300000000001</v>
      </c>
    </row>
    <row r="5" spans="1:59" ht="19.95" customHeight="1">
      <c r="AR5" s="141" t="s">
        <v>88</v>
      </c>
      <c r="AS5" s="142">
        <v>11713699</v>
      </c>
      <c r="AT5" s="142">
        <v>10776315</v>
      </c>
      <c r="AU5" s="143">
        <v>606026</v>
      </c>
      <c r="AV5" s="142">
        <v>11713.699000000001</v>
      </c>
      <c r="AW5" s="142">
        <v>10776.315000000001</v>
      </c>
      <c r="AX5" s="142">
        <v>606.02599999999995</v>
      </c>
      <c r="AY5" s="141"/>
      <c r="BA5" s="146" t="s">
        <v>89</v>
      </c>
      <c r="BB5" s="147">
        <v>1910058</v>
      </c>
      <c r="BC5" s="148">
        <v>1669183</v>
      </c>
      <c r="BD5" s="149">
        <v>237751</v>
      </c>
      <c r="BE5" s="148">
        <f t="shared" si="0"/>
        <v>1910.058</v>
      </c>
      <c r="BF5" s="148">
        <f t="shared" si="0"/>
        <v>1669.183</v>
      </c>
      <c r="BG5" s="148">
        <f t="shared" si="0"/>
        <v>237.751</v>
      </c>
    </row>
    <row r="6" spans="1:59" ht="19.95" customHeight="1">
      <c r="AR6" s="141" t="s">
        <v>90</v>
      </c>
      <c r="AS6" s="142">
        <v>11768561</v>
      </c>
      <c r="AT6" s="142">
        <v>10728918</v>
      </c>
      <c r="AU6" s="143">
        <v>652393</v>
      </c>
      <c r="AV6" s="142">
        <v>11768.561</v>
      </c>
      <c r="AW6" s="142">
        <v>10728.918</v>
      </c>
      <c r="AX6" s="142">
        <v>652.39300000000003</v>
      </c>
      <c r="AY6" s="141"/>
      <c r="BA6" s="146" t="s">
        <v>91</v>
      </c>
      <c r="BB6" s="147">
        <v>1642499</v>
      </c>
      <c r="BC6" s="148">
        <v>1325977</v>
      </c>
      <c r="BD6" s="149">
        <v>297295</v>
      </c>
      <c r="BE6" s="148">
        <f t="shared" si="0"/>
        <v>1642.499</v>
      </c>
      <c r="BF6" s="148">
        <f t="shared" si="0"/>
        <v>1325.9770000000001</v>
      </c>
      <c r="BG6" s="148">
        <f t="shared" si="0"/>
        <v>297.29500000000002</v>
      </c>
    </row>
    <row r="7" spans="1:59" ht="19.95" customHeight="1">
      <c r="AR7" s="141" t="s">
        <v>92</v>
      </c>
      <c r="AS7" s="142">
        <v>14520917</v>
      </c>
      <c r="AT7" s="142">
        <v>13192471</v>
      </c>
      <c r="AU7" s="143">
        <v>841324</v>
      </c>
      <c r="AV7" s="142">
        <v>14520.916999999999</v>
      </c>
      <c r="AW7" s="142">
        <v>13192.471</v>
      </c>
      <c r="AX7" s="142">
        <v>841.32399999999996</v>
      </c>
      <c r="AY7" s="141" t="s">
        <v>92</v>
      </c>
      <c r="BA7" s="146" t="s">
        <v>93</v>
      </c>
      <c r="BB7" s="147">
        <v>1683150</v>
      </c>
      <c r="BC7" s="148">
        <v>1495026</v>
      </c>
      <c r="BD7" s="149">
        <v>188124</v>
      </c>
      <c r="BE7" s="148">
        <f t="shared" si="0"/>
        <v>1683.15</v>
      </c>
      <c r="BF7" s="148">
        <f t="shared" si="0"/>
        <v>1495.0260000000001</v>
      </c>
      <c r="BG7" s="148">
        <f t="shared" si="0"/>
        <v>188.124</v>
      </c>
    </row>
    <row r="8" spans="1:59" ht="19.95" customHeight="1">
      <c r="AR8" s="141" t="s">
        <v>94</v>
      </c>
      <c r="AS8" s="142">
        <v>11715533</v>
      </c>
      <c r="AT8" s="142">
        <v>10698044</v>
      </c>
      <c r="AU8" s="143">
        <v>649559</v>
      </c>
      <c r="AV8" s="142">
        <v>11715.532999999999</v>
      </c>
      <c r="AW8" s="142">
        <v>10698.044</v>
      </c>
      <c r="AX8" s="142">
        <v>649.55899999999997</v>
      </c>
      <c r="AY8" s="141"/>
      <c r="BA8" s="146" t="s">
        <v>95</v>
      </c>
      <c r="BB8" s="147">
        <v>2181734</v>
      </c>
      <c r="BC8" s="148">
        <v>1693392</v>
      </c>
      <c r="BD8" s="149">
        <v>482424</v>
      </c>
      <c r="BE8" s="148">
        <f t="shared" si="0"/>
        <v>2181.7339999999999</v>
      </c>
      <c r="BF8" s="148">
        <f t="shared" si="0"/>
        <v>1693.3920000000001</v>
      </c>
      <c r="BG8" s="148">
        <f t="shared" si="0"/>
        <v>482.42399999999998</v>
      </c>
    </row>
    <row r="9" spans="1:59" ht="19.95" customHeight="1">
      <c r="AR9" s="141" t="s">
        <v>96</v>
      </c>
      <c r="AS9" s="142">
        <v>12890504</v>
      </c>
      <c r="AT9" s="142">
        <v>11883155</v>
      </c>
      <c r="AU9" s="143">
        <v>550857</v>
      </c>
      <c r="AV9" s="142">
        <v>12890.504000000001</v>
      </c>
      <c r="AW9" s="142">
        <v>11883.155000000001</v>
      </c>
      <c r="AX9" s="142">
        <v>550.85699999999997</v>
      </c>
      <c r="AY9" s="141"/>
      <c r="BA9" s="146" t="s">
        <v>97</v>
      </c>
      <c r="BB9" s="147">
        <v>2431119</v>
      </c>
      <c r="BC9" s="148">
        <v>1980560</v>
      </c>
      <c r="BD9" s="149">
        <v>433023</v>
      </c>
      <c r="BE9" s="148">
        <f t="shared" si="0"/>
        <v>2431.1190000000001</v>
      </c>
      <c r="BF9" s="148">
        <f t="shared" si="0"/>
        <v>1980.56</v>
      </c>
      <c r="BG9" s="148">
        <f t="shared" si="0"/>
        <v>433.02300000000002</v>
      </c>
    </row>
    <row r="10" spans="1:59" ht="19.95" customHeight="1">
      <c r="AR10" s="141" t="s">
        <v>98</v>
      </c>
      <c r="AS10" s="142">
        <v>12695430</v>
      </c>
      <c r="AT10" s="142">
        <v>11689761</v>
      </c>
      <c r="AU10" s="143">
        <v>619494</v>
      </c>
      <c r="AV10" s="142">
        <v>12695.43</v>
      </c>
      <c r="AW10" s="142">
        <v>11689.761</v>
      </c>
      <c r="AX10" s="142">
        <v>619.49400000000003</v>
      </c>
      <c r="AY10" s="141" t="s">
        <v>98</v>
      </c>
      <c r="BA10" s="146" t="s">
        <v>99</v>
      </c>
      <c r="BB10" s="147">
        <v>3340846</v>
      </c>
      <c r="BC10" s="148">
        <v>2872861</v>
      </c>
      <c r="BD10" s="149">
        <v>439052</v>
      </c>
      <c r="BE10" s="148">
        <f t="shared" si="0"/>
        <v>3340.846</v>
      </c>
      <c r="BF10" s="148">
        <f t="shared" si="0"/>
        <v>2872.8609999999999</v>
      </c>
      <c r="BG10" s="148">
        <f t="shared" si="0"/>
        <v>439.05200000000002</v>
      </c>
    </row>
    <row r="11" spans="1:59" ht="19.95" customHeight="1">
      <c r="AR11" s="141" t="s">
        <v>100</v>
      </c>
      <c r="AS11" s="142">
        <v>11656347</v>
      </c>
      <c r="AT11" s="142">
        <v>10727910</v>
      </c>
      <c r="AU11" s="143">
        <v>547766</v>
      </c>
      <c r="AV11" s="142">
        <v>11656.347</v>
      </c>
      <c r="AW11" s="142">
        <v>10727.91</v>
      </c>
      <c r="AX11" s="142">
        <v>547.76599999999996</v>
      </c>
      <c r="AY11" s="141"/>
      <c r="BA11" s="146" t="s">
        <v>101</v>
      </c>
      <c r="BB11" s="147">
        <v>2581612</v>
      </c>
      <c r="BC11" s="148">
        <v>2293359</v>
      </c>
      <c r="BD11" s="149">
        <v>284503</v>
      </c>
      <c r="BE11" s="148">
        <f t="shared" si="0"/>
        <v>2581.6120000000001</v>
      </c>
      <c r="BF11" s="148">
        <f t="shared" si="0"/>
        <v>2293.3589999999999</v>
      </c>
      <c r="BG11" s="148">
        <f t="shared" si="0"/>
        <v>284.50299999999999</v>
      </c>
    </row>
    <row r="12" spans="1:59" ht="19.95" customHeight="1">
      <c r="AR12" s="141" t="s">
        <v>102</v>
      </c>
      <c r="AS12" s="142">
        <v>11903546</v>
      </c>
      <c r="AT12" s="142">
        <v>11067561</v>
      </c>
      <c r="AU12" s="143">
        <v>486340</v>
      </c>
      <c r="AV12" s="142">
        <v>11903.546</v>
      </c>
      <c r="AW12" s="142">
        <v>11067.561</v>
      </c>
      <c r="AX12" s="142">
        <v>486.34</v>
      </c>
      <c r="AY12" s="141"/>
      <c r="BA12" s="146" t="s">
        <v>103</v>
      </c>
      <c r="BB12" s="147">
        <v>3980031</v>
      </c>
      <c r="BC12" s="148">
        <v>3365183</v>
      </c>
      <c r="BD12" s="149">
        <v>558424</v>
      </c>
      <c r="BE12" s="148">
        <f t="shared" si="0"/>
        <v>3980.0309999999999</v>
      </c>
      <c r="BF12" s="148">
        <f t="shared" si="0"/>
        <v>3365.183</v>
      </c>
      <c r="BG12" s="148">
        <f t="shared" si="0"/>
        <v>558.42399999999998</v>
      </c>
    </row>
    <row r="13" spans="1:59" ht="19.95" customHeight="1">
      <c r="AR13" s="141" t="s">
        <v>104</v>
      </c>
      <c r="AS13" s="142">
        <v>11487524</v>
      </c>
      <c r="AT13" s="142">
        <v>10741008</v>
      </c>
      <c r="AU13" s="143">
        <v>399187</v>
      </c>
      <c r="AV13" s="142">
        <v>11487.523999999999</v>
      </c>
      <c r="AW13" s="142">
        <v>10741.008</v>
      </c>
      <c r="AX13" s="142">
        <v>399.18700000000001</v>
      </c>
      <c r="AY13" s="141" t="s">
        <v>104</v>
      </c>
      <c r="BA13" s="146" t="s">
        <v>105</v>
      </c>
      <c r="BB13" s="147">
        <v>4245477</v>
      </c>
      <c r="BC13" s="148">
        <v>3434169</v>
      </c>
      <c r="BD13" s="149">
        <v>784338</v>
      </c>
      <c r="BE13" s="148">
        <f t="shared" si="0"/>
        <v>4245.4769999999999</v>
      </c>
      <c r="BF13" s="148">
        <f t="shared" si="0"/>
        <v>3434.1689999999999</v>
      </c>
      <c r="BG13" s="148">
        <f t="shared" si="0"/>
        <v>784.33799999999997</v>
      </c>
    </row>
    <row r="14" spans="1:59" ht="19.95" customHeight="1">
      <c r="AR14" s="141" t="s">
        <v>106</v>
      </c>
      <c r="AS14" s="142">
        <v>10888925</v>
      </c>
      <c r="AT14" s="142">
        <v>10162943</v>
      </c>
      <c r="AU14" s="143">
        <v>347454</v>
      </c>
      <c r="AV14" s="142">
        <v>10888.924999999999</v>
      </c>
      <c r="AW14" s="142">
        <v>10162.942999999999</v>
      </c>
      <c r="AX14" s="142">
        <v>347.45400000000001</v>
      </c>
      <c r="AY14" s="141"/>
      <c r="BA14" s="146" t="s">
        <v>107</v>
      </c>
      <c r="BB14" s="147">
        <v>4083032</v>
      </c>
      <c r="BC14" s="148">
        <v>3252826</v>
      </c>
      <c r="BD14" s="149">
        <v>819943</v>
      </c>
      <c r="BE14" s="148">
        <f t="shared" si="0"/>
        <v>4083.0320000000002</v>
      </c>
      <c r="BF14" s="148">
        <f t="shared" si="0"/>
        <v>3252.826</v>
      </c>
      <c r="BG14" s="148">
        <f t="shared" si="0"/>
        <v>819.94299999999998</v>
      </c>
    </row>
    <row r="15" spans="1:59" ht="19.95" customHeight="1">
      <c r="AR15" s="141" t="s">
        <v>108</v>
      </c>
      <c r="AS15" s="142">
        <v>17205163</v>
      </c>
      <c r="AT15" s="142">
        <v>16306900</v>
      </c>
      <c r="AU15" s="143">
        <v>500675</v>
      </c>
      <c r="AV15" s="142">
        <v>17205.163</v>
      </c>
      <c r="AW15" s="142">
        <v>16306.9</v>
      </c>
      <c r="AX15" s="142">
        <v>500.67500000000001</v>
      </c>
      <c r="AY15" s="141"/>
      <c r="BA15" s="146" t="s">
        <v>109</v>
      </c>
      <c r="BB15" s="147">
        <v>4626743</v>
      </c>
      <c r="BC15" s="148">
        <v>3924629</v>
      </c>
      <c r="BD15" s="149">
        <v>700770</v>
      </c>
      <c r="BE15" s="148">
        <f t="shared" si="0"/>
        <v>4626.7430000000004</v>
      </c>
      <c r="BF15" s="148">
        <f t="shared" si="0"/>
        <v>3924.6289999999999</v>
      </c>
      <c r="BG15" s="148">
        <f t="shared" si="0"/>
        <v>700.77</v>
      </c>
    </row>
    <row r="16" spans="1:59" ht="19.95" customHeight="1">
      <c r="AR16" s="141" t="s">
        <v>110</v>
      </c>
      <c r="AS16" s="142">
        <v>13659581</v>
      </c>
      <c r="AT16" s="142">
        <v>12781739</v>
      </c>
      <c r="AU16" s="143">
        <v>441207</v>
      </c>
      <c r="AV16" s="142">
        <v>13659.581</v>
      </c>
      <c r="AW16" s="142">
        <v>12781.739</v>
      </c>
      <c r="AX16" s="142">
        <v>441.20699999999999</v>
      </c>
      <c r="AY16" s="141" t="s">
        <v>110</v>
      </c>
      <c r="BA16" s="146" t="s">
        <v>111</v>
      </c>
      <c r="BB16" s="147">
        <v>4965032</v>
      </c>
      <c r="BC16" s="148">
        <v>3760509</v>
      </c>
      <c r="BD16" s="149">
        <v>1150216</v>
      </c>
      <c r="BE16" s="148">
        <f t="shared" si="0"/>
        <v>4965.0320000000002</v>
      </c>
      <c r="BF16" s="148">
        <f t="shared" si="0"/>
        <v>3760.509</v>
      </c>
      <c r="BG16" s="148">
        <f t="shared" si="0"/>
        <v>1150.2159999999999</v>
      </c>
    </row>
    <row r="17" spans="1:59" ht="19.95" customHeight="1">
      <c r="AR17" s="141" t="s">
        <v>112</v>
      </c>
      <c r="AS17" s="142">
        <v>14599945</v>
      </c>
      <c r="AT17" s="142">
        <v>13114019</v>
      </c>
      <c r="AU17" s="143">
        <v>771179</v>
      </c>
      <c r="AV17" s="142">
        <v>14599.945</v>
      </c>
      <c r="AW17" s="142">
        <v>13114.019</v>
      </c>
      <c r="AX17" s="142">
        <v>771.17899999999997</v>
      </c>
      <c r="AY17" s="141"/>
      <c r="BA17" s="146" t="s">
        <v>113</v>
      </c>
      <c r="BB17" s="147">
        <v>4773622</v>
      </c>
      <c r="BC17" s="148">
        <v>3544338</v>
      </c>
      <c r="BD17" s="149">
        <v>1213345</v>
      </c>
      <c r="BE17" s="148">
        <f t="shared" si="0"/>
        <v>4773.6220000000003</v>
      </c>
      <c r="BF17" s="148">
        <f t="shared" si="0"/>
        <v>3544.3380000000002</v>
      </c>
      <c r="BG17" s="148">
        <f t="shared" si="0"/>
        <v>1213.345</v>
      </c>
    </row>
    <row r="18" spans="1:59" ht="19.95" customHeight="1">
      <c r="AR18" s="141" t="s">
        <v>114</v>
      </c>
      <c r="AS18" s="142">
        <v>13973265</v>
      </c>
      <c r="AT18" s="142">
        <v>12679576</v>
      </c>
      <c r="AU18" s="143">
        <v>605394</v>
      </c>
      <c r="AV18" s="142">
        <v>13973.264999999999</v>
      </c>
      <c r="AW18" s="142">
        <v>12679.575999999999</v>
      </c>
      <c r="AX18" s="142">
        <v>605.39400000000001</v>
      </c>
      <c r="AY18" s="141"/>
      <c r="BA18" s="146" t="s">
        <v>115</v>
      </c>
      <c r="BB18" s="147">
        <v>4898809</v>
      </c>
      <c r="BC18" s="148">
        <v>3708636</v>
      </c>
      <c r="BD18" s="149">
        <v>1183017</v>
      </c>
      <c r="BE18" s="148">
        <f t="shared" si="0"/>
        <v>4898.8090000000002</v>
      </c>
      <c r="BF18" s="148">
        <f t="shared" si="0"/>
        <v>3708.636</v>
      </c>
      <c r="BG18" s="148">
        <f t="shared" si="0"/>
        <v>1183.0170000000001</v>
      </c>
    </row>
    <row r="19" spans="1:59" ht="19.95" customHeight="1">
      <c r="AR19" s="141" t="s">
        <v>116</v>
      </c>
      <c r="AS19" s="142">
        <v>12020442</v>
      </c>
      <c r="AT19" s="142">
        <v>10624448</v>
      </c>
      <c r="AU19" s="143">
        <v>748472</v>
      </c>
      <c r="AV19" s="142">
        <v>12020.441999999999</v>
      </c>
      <c r="AW19" s="142">
        <v>10624.448</v>
      </c>
      <c r="AX19" s="142">
        <v>748.47199999999998</v>
      </c>
      <c r="AY19" s="141" t="s">
        <v>116</v>
      </c>
      <c r="BA19" s="146" t="s">
        <v>117</v>
      </c>
      <c r="BB19" s="147">
        <v>5773305</v>
      </c>
      <c r="BC19" s="148">
        <v>5006039</v>
      </c>
      <c r="BD19" s="149">
        <v>759679</v>
      </c>
      <c r="BE19" s="148">
        <f t="shared" si="0"/>
        <v>5773.3050000000003</v>
      </c>
      <c r="BF19" s="148">
        <f t="shared" si="0"/>
        <v>5006.0389999999998</v>
      </c>
      <c r="BG19" s="148">
        <f t="shared" si="0"/>
        <v>759.67899999999997</v>
      </c>
    </row>
    <row r="20" spans="1:59" ht="19.95" customHeight="1">
      <c r="AR20" s="141" t="s">
        <v>118</v>
      </c>
      <c r="AS20" s="150">
        <v>11432368</v>
      </c>
      <c r="AT20" s="150">
        <v>10364627</v>
      </c>
      <c r="AU20" s="143">
        <v>620047</v>
      </c>
      <c r="AV20" s="142">
        <v>11432.368</v>
      </c>
      <c r="AW20" s="142">
        <v>10364.627</v>
      </c>
      <c r="AX20" s="142">
        <v>620.04700000000003</v>
      </c>
      <c r="AY20" s="141"/>
      <c r="BA20" s="146" t="s">
        <v>119</v>
      </c>
      <c r="BB20" s="147">
        <v>6350635</v>
      </c>
      <c r="BC20" s="148">
        <v>4892798</v>
      </c>
      <c r="BD20" s="149">
        <v>1441170</v>
      </c>
      <c r="BE20" s="148">
        <f t="shared" si="0"/>
        <v>6350.6350000000002</v>
      </c>
      <c r="BF20" s="148">
        <f t="shared" si="0"/>
        <v>4892.7979999999998</v>
      </c>
      <c r="BG20" s="148">
        <f t="shared" si="0"/>
        <v>1441.17</v>
      </c>
    </row>
    <row r="21" spans="1:59" ht="19.95" customHeight="1">
      <c r="AR21" s="141" t="s">
        <v>120</v>
      </c>
      <c r="AS21" s="142">
        <v>12755431</v>
      </c>
      <c r="AT21" s="142">
        <v>11467656</v>
      </c>
      <c r="AU21" s="143">
        <v>700966</v>
      </c>
      <c r="AV21" s="142">
        <v>12755.431</v>
      </c>
      <c r="AW21" s="142">
        <v>11467.656000000001</v>
      </c>
      <c r="AX21" s="142">
        <v>700.96600000000001</v>
      </c>
      <c r="AY21" s="141"/>
      <c r="BA21" s="146" t="s">
        <v>121</v>
      </c>
      <c r="BB21" s="147">
        <v>7029569</v>
      </c>
      <c r="BC21" s="148">
        <v>5576623</v>
      </c>
      <c r="BD21" s="149">
        <v>1437864</v>
      </c>
      <c r="BE21" s="148">
        <f t="shared" si="0"/>
        <v>7029.5690000000004</v>
      </c>
      <c r="BF21" s="148">
        <f t="shared" si="0"/>
        <v>5576.6229999999996</v>
      </c>
      <c r="BG21" s="148">
        <f t="shared" si="0"/>
        <v>1437.864</v>
      </c>
    </row>
    <row r="22" spans="1:59" ht="19.95" customHeight="1">
      <c r="AR22" s="141" t="s">
        <v>122</v>
      </c>
      <c r="AS22" s="142">
        <v>12013190</v>
      </c>
      <c r="AT22" s="142">
        <v>11016323</v>
      </c>
      <c r="AU22" s="143">
        <v>529477</v>
      </c>
      <c r="AV22" s="142">
        <v>12013.19</v>
      </c>
      <c r="AW22" s="142">
        <v>11016.323</v>
      </c>
      <c r="AX22" s="142">
        <v>529.47699999999998</v>
      </c>
      <c r="AY22" s="141" t="s">
        <v>122</v>
      </c>
      <c r="BA22" s="146" t="s">
        <v>123</v>
      </c>
      <c r="BB22" s="147">
        <v>7041978</v>
      </c>
      <c r="BC22" s="148">
        <v>5826624</v>
      </c>
      <c r="BD22" s="149">
        <v>1185914</v>
      </c>
      <c r="BE22" s="148">
        <f t="shared" si="0"/>
        <v>7041.9780000000001</v>
      </c>
      <c r="BF22" s="148">
        <f t="shared" si="0"/>
        <v>5826.6239999999998</v>
      </c>
      <c r="BG22" s="148">
        <f t="shared" si="0"/>
        <v>1185.914</v>
      </c>
    </row>
    <row r="23" spans="1:59" ht="19.95" customHeight="1">
      <c r="AR23" s="141" t="s">
        <v>124</v>
      </c>
      <c r="AS23" s="150">
        <v>14535390</v>
      </c>
      <c r="AT23" s="150">
        <v>13367321</v>
      </c>
      <c r="AU23" s="151">
        <v>672338</v>
      </c>
      <c r="AV23" s="142">
        <v>14535.39</v>
      </c>
      <c r="AW23" s="142">
        <v>13367.321</v>
      </c>
      <c r="AX23" s="142">
        <v>672.33799999999997</v>
      </c>
      <c r="AY23" s="141"/>
      <c r="BA23" s="146" t="s">
        <v>125</v>
      </c>
      <c r="BB23" s="147">
        <v>7208957</v>
      </c>
      <c r="BC23" s="148">
        <v>6304659</v>
      </c>
      <c r="BD23" s="149">
        <v>873851</v>
      </c>
      <c r="BE23" s="148">
        <f t="shared" si="0"/>
        <v>7208.9570000000003</v>
      </c>
      <c r="BF23" s="148">
        <f t="shared" si="0"/>
        <v>6304.6589999999997</v>
      </c>
      <c r="BG23" s="148">
        <f t="shared" si="0"/>
        <v>873.851</v>
      </c>
    </row>
    <row r="24" spans="1:59" ht="19.95" customHeight="1">
      <c r="AR24" s="141" t="s">
        <v>126</v>
      </c>
      <c r="AS24" s="142">
        <v>13986038</v>
      </c>
      <c r="AT24" s="142">
        <v>12836457</v>
      </c>
      <c r="AU24" s="143">
        <v>640597</v>
      </c>
      <c r="AV24" s="142">
        <v>13986.038</v>
      </c>
      <c r="AW24" s="142">
        <v>12836.457</v>
      </c>
      <c r="AX24" s="142">
        <v>640.59699999999998</v>
      </c>
      <c r="AY24" s="141"/>
      <c r="BA24" s="146" t="s">
        <v>127</v>
      </c>
      <c r="BB24" s="147">
        <v>7654289</v>
      </c>
      <c r="BC24" s="148">
        <v>6153711</v>
      </c>
      <c r="BD24" s="149">
        <v>1452401</v>
      </c>
      <c r="BE24" s="148">
        <f t="shared" si="0"/>
        <v>7654.2889999999998</v>
      </c>
      <c r="BF24" s="148">
        <f t="shared" si="0"/>
        <v>6153.7110000000002</v>
      </c>
      <c r="BG24" s="148">
        <f t="shared" si="0"/>
        <v>1452.4010000000001</v>
      </c>
    </row>
    <row r="25" spans="1:59" ht="19.95" customHeight="1">
      <c r="AR25" s="141" t="s">
        <v>128</v>
      </c>
      <c r="AS25" s="142">
        <v>12828289</v>
      </c>
      <c r="AT25" s="142">
        <v>12047414</v>
      </c>
      <c r="AU25" s="143">
        <v>441537</v>
      </c>
      <c r="AV25" s="142">
        <v>12828.289000000001</v>
      </c>
      <c r="AW25" s="142">
        <v>12047.414000000001</v>
      </c>
      <c r="AX25" s="142">
        <v>441.53699999999998</v>
      </c>
      <c r="AY25" s="141" t="s">
        <v>128</v>
      </c>
      <c r="BA25" s="146" t="s">
        <v>129</v>
      </c>
      <c r="BB25" s="147">
        <v>5826558</v>
      </c>
      <c r="BC25" s="148">
        <v>4313923</v>
      </c>
      <c r="BD25" s="149">
        <v>1473252</v>
      </c>
      <c r="BE25" s="148">
        <f t="shared" si="0"/>
        <v>5826.558</v>
      </c>
      <c r="BF25" s="148">
        <f t="shared" si="0"/>
        <v>4313.9229999999998</v>
      </c>
      <c r="BG25" s="148">
        <f t="shared" si="0"/>
        <v>1473.252</v>
      </c>
    </row>
    <row r="26" spans="1:59" ht="19.95" customHeight="1">
      <c r="AR26" s="141" t="s">
        <v>130</v>
      </c>
      <c r="AS26" s="142">
        <v>13239672</v>
      </c>
      <c r="AT26" s="142">
        <v>12483620</v>
      </c>
      <c r="AU26" s="143">
        <v>288851</v>
      </c>
      <c r="AV26" s="142">
        <v>13239.672</v>
      </c>
      <c r="AW26" s="142">
        <v>12483.62</v>
      </c>
      <c r="AX26" s="142">
        <v>288.851</v>
      </c>
      <c r="AY26" s="141"/>
      <c r="BA26" s="146" t="s">
        <v>131</v>
      </c>
      <c r="BB26" s="147">
        <v>8841649</v>
      </c>
      <c r="BC26" s="148">
        <v>6423127</v>
      </c>
      <c r="BD26" s="149">
        <v>2386212</v>
      </c>
      <c r="BE26" s="148">
        <f t="shared" si="0"/>
        <v>8841.6489999999994</v>
      </c>
      <c r="BF26" s="148">
        <f t="shared" si="0"/>
        <v>6423.1270000000004</v>
      </c>
      <c r="BG26" s="148">
        <f t="shared" si="0"/>
        <v>2386.212</v>
      </c>
    </row>
    <row r="27" spans="1:59" ht="19.95" customHeight="1">
      <c r="AR27" s="141" t="s">
        <v>132</v>
      </c>
      <c r="AS27" s="142">
        <v>15149333</v>
      </c>
      <c r="AT27" s="142">
        <v>14134246</v>
      </c>
      <c r="AU27" s="143">
        <v>523034</v>
      </c>
      <c r="AV27" s="142">
        <v>15149.333000000001</v>
      </c>
      <c r="AW27" s="142">
        <v>14134.245999999999</v>
      </c>
      <c r="AX27" s="142">
        <v>523.03399999999999</v>
      </c>
      <c r="AY27" s="152"/>
      <c r="BA27" s="146" t="s">
        <v>133</v>
      </c>
      <c r="BB27" s="147">
        <v>6997763</v>
      </c>
      <c r="BC27" s="148">
        <v>4793839</v>
      </c>
      <c r="BD27" s="149">
        <v>1954145</v>
      </c>
      <c r="BE27" s="148">
        <f t="shared" si="0"/>
        <v>6997.7629999999999</v>
      </c>
      <c r="BF27" s="148">
        <f t="shared" si="0"/>
        <v>4793.8389999999999</v>
      </c>
      <c r="BG27" s="148">
        <f t="shared" si="0"/>
        <v>1954.145</v>
      </c>
    </row>
    <row r="28" spans="1:59" ht="19.95" customHeight="1">
      <c r="AR28" s="141" t="s">
        <v>134</v>
      </c>
      <c r="AS28" s="142">
        <v>9956771</v>
      </c>
      <c r="AT28" s="142">
        <v>9383149</v>
      </c>
      <c r="AU28" s="143">
        <v>316338</v>
      </c>
      <c r="AV28" s="142">
        <v>9956.7710000000006</v>
      </c>
      <c r="AW28" s="142">
        <v>9383.1489999999994</v>
      </c>
      <c r="AX28" s="142">
        <v>316.33800000000002</v>
      </c>
      <c r="AY28" s="152" t="s">
        <v>134</v>
      </c>
      <c r="BA28" s="146" t="s">
        <v>135</v>
      </c>
      <c r="BB28" s="147">
        <v>8686972.5</v>
      </c>
      <c r="BC28" s="148">
        <v>5808833</v>
      </c>
      <c r="BD28" s="149">
        <v>2623982</v>
      </c>
      <c r="BE28" s="148">
        <f t="shared" si="0"/>
        <v>8686.9724999999999</v>
      </c>
      <c r="BF28" s="148">
        <f t="shared" si="0"/>
        <v>5808.8329999999996</v>
      </c>
      <c r="BG28" s="148">
        <f t="shared" si="0"/>
        <v>2623.982</v>
      </c>
    </row>
    <row r="29" spans="1:59" ht="19.95" customHeight="1">
      <c r="AR29" s="141" t="s">
        <v>136</v>
      </c>
      <c r="AS29" s="142">
        <v>14340478</v>
      </c>
      <c r="AT29" s="142">
        <v>13514628</v>
      </c>
      <c r="AU29" s="143">
        <v>475403</v>
      </c>
      <c r="AV29" s="142">
        <v>14340.477999999999</v>
      </c>
      <c r="AW29" s="142">
        <v>13514.628000000001</v>
      </c>
      <c r="AX29" s="142">
        <v>475.40300000000002</v>
      </c>
      <c r="AY29" s="152"/>
      <c r="BA29" s="146" t="s">
        <v>137</v>
      </c>
      <c r="BB29" s="147">
        <v>8325877</v>
      </c>
      <c r="BC29" s="148">
        <v>5494503</v>
      </c>
      <c r="BD29" s="149">
        <v>2561059</v>
      </c>
      <c r="BE29" s="148">
        <f t="shared" si="0"/>
        <v>8325.8770000000004</v>
      </c>
      <c r="BF29" s="148">
        <f t="shared" si="0"/>
        <v>5494.5029999999997</v>
      </c>
      <c r="BG29" s="148">
        <f t="shared" si="0"/>
        <v>2561.0590000000002</v>
      </c>
    </row>
    <row r="30" spans="1:59" ht="19.95" customHeight="1">
      <c r="AR30" s="141" t="s">
        <v>138</v>
      </c>
      <c r="AS30" s="142">
        <v>13738212</v>
      </c>
      <c r="AT30" s="142">
        <v>12873806</v>
      </c>
      <c r="AU30" s="143">
        <v>448767</v>
      </c>
      <c r="AV30" s="142">
        <v>14340.477999999999</v>
      </c>
      <c r="AW30" s="142">
        <v>13514.628000000001</v>
      </c>
      <c r="AX30" s="142">
        <v>475.40300000000002</v>
      </c>
      <c r="AY30" s="152"/>
      <c r="BA30" s="146" t="s">
        <v>139</v>
      </c>
      <c r="BB30" s="147">
        <v>8902470</v>
      </c>
      <c r="BC30" s="148">
        <v>6242920</v>
      </c>
      <c r="BD30" s="149">
        <v>2218953</v>
      </c>
      <c r="BE30" s="148">
        <f t="shared" si="0"/>
        <v>8902.4699999999993</v>
      </c>
      <c r="BF30" s="148">
        <f t="shared" si="0"/>
        <v>6242.92</v>
      </c>
      <c r="BG30" s="148">
        <f t="shared" si="0"/>
        <v>2218.953</v>
      </c>
    </row>
    <row r="31" spans="1:59" s="154" customFormat="1" ht="17.399999999999999">
      <c r="A31" s="153"/>
      <c r="AR31" s="152" t="s">
        <v>140</v>
      </c>
      <c r="AS31" s="155">
        <v>13881805</v>
      </c>
      <c r="AT31" s="156">
        <v>12778061</v>
      </c>
      <c r="AU31" s="157">
        <v>761508</v>
      </c>
      <c r="AV31" s="156">
        <f t="shared" ref="AV31:AX40" si="1">AS31/1000</f>
        <v>13881.805</v>
      </c>
      <c r="AW31" s="156">
        <f t="shared" si="1"/>
        <v>12778.061</v>
      </c>
      <c r="AX31" s="156">
        <f t="shared" si="1"/>
        <v>761.50800000000004</v>
      </c>
      <c r="AY31" s="152" t="s">
        <v>140</v>
      </c>
      <c r="BA31" s="158" t="s">
        <v>141</v>
      </c>
      <c r="BB31" s="159">
        <v>10184486.5</v>
      </c>
      <c r="BC31" s="160">
        <v>6412308</v>
      </c>
      <c r="BD31" s="161">
        <v>3209750</v>
      </c>
      <c r="BE31" s="160">
        <f t="shared" si="0"/>
        <v>10184.486500000001</v>
      </c>
      <c r="BF31" s="160">
        <f t="shared" si="0"/>
        <v>6412.308</v>
      </c>
      <c r="BG31" s="160">
        <f t="shared" si="0"/>
        <v>3209.75</v>
      </c>
    </row>
    <row r="32" spans="1:59" ht="17.399999999999999">
      <c r="A32" s="162"/>
      <c r="AR32" s="152" t="s">
        <v>142</v>
      </c>
      <c r="AS32" s="155">
        <v>14408177</v>
      </c>
      <c r="AT32" s="156">
        <v>13369029</v>
      </c>
      <c r="AU32" s="157">
        <v>610362</v>
      </c>
      <c r="AV32" s="156">
        <f t="shared" si="1"/>
        <v>14408.177</v>
      </c>
      <c r="AW32" s="156">
        <f t="shared" si="1"/>
        <v>13369.029</v>
      </c>
      <c r="AX32" s="156">
        <f t="shared" si="1"/>
        <v>610.36199999999997</v>
      </c>
      <c r="AY32" s="152"/>
      <c r="BA32" s="146" t="s">
        <v>143</v>
      </c>
      <c r="BB32" s="147">
        <v>7444372</v>
      </c>
      <c r="BC32" s="148">
        <v>5438541</v>
      </c>
      <c r="BD32" s="149">
        <v>1767400</v>
      </c>
      <c r="BE32" s="148">
        <f t="shared" si="0"/>
        <v>7444.3720000000003</v>
      </c>
      <c r="BF32" s="148">
        <f t="shared" si="0"/>
        <v>5438.5410000000002</v>
      </c>
      <c r="BG32" s="148">
        <f t="shared" si="0"/>
        <v>1767.4</v>
      </c>
    </row>
    <row r="33" spans="1:59" ht="17.399999999999999">
      <c r="A33" s="162"/>
      <c r="B33" s="163"/>
      <c r="C33" s="163"/>
      <c r="D33" s="163"/>
      <c r="E33" s="163"/>
      <c r="AR33" s="152" t="s">
        <v>144</v>
      </c>
      <c r="AS33" s="142">
        <v>16289604</v>
      </c>
      <c r="AT33" s="142">
        <v>15260742</v>
      </c>
      <c r="AU33" s="143">
        <v>612321</v>
      </c>
      <c r="AV33" s="156">
        <f t="shared" si="1"/>
        <v>16289.603999999999</v>
      </c>
      <c r="AW33" s="156">
        <f t="shared" si="1"/>
        <v>15260.742</v>
      </c>
      <c r="AX33" s="156">
        <f t="shared" si="1"/>
        <v>612.32100000000003</v>
      </c>
      <c r="AY33" s="152"/>
      <c r="BA33" s="146" t="s">
        <v>145</v>
      </c>
      <c r="BB33" s="147">
        <v>9283019</v>
      </c>
      <c r="BC33" s="148">
        <v>6598816</v>
      </c>
      <c r="BD33" s="149">
        <v>2403579</v>
      </c>
      <c r="BE33" s="148">
        <f t="shared" si="0"/>
        <v>9283.0190000000002</v>
      </c>
      <c r="BF33" s="148">
        <f t="shared" si="0"/>
        <v>6598.8159999999998</v>
      </c>
      <c r="BG33" s="148">
        <f t="shared" si="0"/>
        <v>2403.5790000000002</v>
      </c>
    </row>
    <row r="34" spans="1:59">
      <c r="AR34" s="152" t="s">
        <v>146</v>
      </c>
      <c r="AS34" s="142">
        <v>16054541</v>
      </c>
      <c r="AT34" s="142">
        <v>14640310</v>
      </c>
      <c r="AU34" s="143">
        <v>964876</v>
      </c>
      <c r="AV34" s="156">
        <f t="shared" si="1"/>
        <v>16054.540999999999</v>
      </c>
      <c r="AW34" s="156">
        <f t="shared" si="1"/>
        <v>14640.31</v>
      </c>
      <c r="AX34" s="156">
        <f t="shared" si="1"/>
        <v>964.87599999999998</v>
      </c>
      <c r="AY34" s="152" t="s">
        <v>146</v>
      </c>
      <c r="BA34" s="146" t="s">
        <v>147</v>
      </c>
      <c r="BB34" s="147">
        <v>10309281.5</v>
      </c>
      <c r="BC34" s="148">
        <v>6878062</v>
      </c>
      <c r="BD34" s="149">
        <v>3022730</v>
      </c>
      <c r="BE34" s="148">
        <f t="shared" si="0"/>
        <v>10309.281499999999</v>
      </c>
      <c r="BF34" s="148">
        <f t="shared" si="0"/>
        <v>6878.0619999999999</v>
      </c>
      <c r="BG34" s="148">
        <f t="shared" si="0"/>
        <v>3022.73</v>
      </c>
    </row>
    <row r="35" spans="1:59">
      <c r="AR35" s="152" t="s">
        <v>148</v>
      </c>
      <c r="AS35" s="142">
        <v>13411941</v>
      </c>
      <c r="AT35" s="142">
        <v>12407145</v>
      </c>
      <c r="AU35" s="143">
        <v>563239</v>
      </c>
      <c r="AV35" s="142">
        <f t="shared" si="1"/>
        <v>13411.941000000001</v>
      </c>
      <c r="AW35" s="142">
        <f t="shared" si="1"/>
        <v>12407.145</v>
      </c>
      <c r="AX35" s="142">
        <f t="shared" si="1"/>
        <v>563.23900000000003</v>
      </c>
      <c r="AY35" s="152"/>
      <c r="BA35" s="146" t="s">
        <v>149</v>
      </c>
      <c r="BB35" s="147">
        <v>7194504</v>
      </c>
      <c r="BC35" s="148">
        <v>5497460</v>
      </c>
      <c r="BD35" s="149">
        <v>1439145</v>
      </c>
      <c r="BE35" s="148">
        <v>7194.5039999999999</v>
      </c>
      <c r="BF35" s="148">
        <v>5497.46</v>
      </c>
      <c r="BG35" s="148">
        <v>1439.145</v>
      </c>
    </row>
    <row r="36" spans="1:59">
      <c r="AR36" s="152" t="s">
        <v>150</v>
      </c>
      <c r="AS36" s="142">
        <v>13160733</v>
      </c>
      <c r="AT36" s="142">
        <v>12085445</v>
      </c>
      <c r="AU36" s="143">
        <v>719444</v>
      </c>
      <c r="AV36" s="142">
        <f t="shared" si="1"/>
        <v>13160.733</v>
      </c>
      <c r="AW36" s="142">
        <f t="shared" si="1"/>
        <v>12085.445</v>
      </c>
      <c r="AX36" s="142">
        <f t="shared" si="1"/>
        <v>719.44399999999996</v>
      </c>
      <c r="AY36" s="152"/>
      <c r="BA36" s="146" t="s">
        <v>151</v>
      </c>
      <c r="BB36" s="147">
        <v>10502584</v>
      </c>
      <c r="BC36" s="148">
        <v>6497490</v>
      </c>
      <c r="BD36" s="149">
        <v>3535101</v>
      </c>
      <c r="BE36" s="148">
        <f t="shared" ref="BE36:BG58" si="2">BB36/1000</f>
        <v>10502.584000000001</v>
      </c>
      <c r="BF36" s="148">
        <f t="shared" si="2"/>
        <v>6497.49</v>
      </c>
      <c r="BG36" s="148">
        <f t="shared" si="2"/>
        <v>3535.1010000000001</v>
      </c>
    </row>
    <row r="37" spans="1:59">
      <c r="AR37" s="152" t="s">
        <v>152</v>
      </c>
      <c r="AS37" s="142">
        <v>11892248</v>
      </c>
      <c r="AT37" s="142">
        <v>10928330</v>
      </c>
      <c r="AU37" s="143">
        <v>588100</v>
      </c>
      <c r="AV37" s="142">
        <f t="shared" si="1"/>
        <v>11892.248</v>
      </c>
      <c r="AW37" s="142">
        <f t="shared" si="1"/>
        <v>10928.33</v>
      </c>
      <c r="AX37" s="142">
        <f t="shared" si="1"/>
        <v>588.1</v>
      </c>
      <c r="AY37" s="152" t="s">
        <v>152</v>
      </c>
      <c r="BA37" s="146" t="s">
        <v>153</v>
      </c>
      <c r="BB37" s="147">
        <v>7949826</v>
      </c>
      <c r="BC37" s="148">
        <v>5132908</v>
      </c>
      <c r="BD37" s="149">
        <v>2629195</v>
      </c>
      <c r="BE37" s="148">
        <f t="shared" si="2"/>
        <v>7949.826</v>
      </c>
      <c r="BF37" s="148">
        <f t="shared" si="2"/>
        <v>5132.9080000000004</v>
      </c>
      <c r="BG37" s="148">
        <f t="shared" si="2"/>
        <v>2629.1950000000002</v>
      </c>
    </row>
    <row r="38" spans="1:59">
      <c r="AR38" s="152" t="s">
        <v>154</v>
      </c>
      <c r="AS38" s="142">
        <v>13723920</v>
      </c>
      <c r="AT38" s="142">
        <v>12592201</v>
      </c>
      <c r="AU38" s="143">
        <v>626752</v>
      </c>
      <c r="AV38" s="142">
        <f t="shared" si="1"/>
        <v>13723.92</v>
      </c>
      <c r="AW38" s="142">
        <f t="shared" si="1"/>
        <v>12592.200999999999</v>
      </c>
      <c r="AX38" s="142">
        <f t="shared" si="1"/>
        <v>626.75199999999995</v>
      </c>
      <c r="AY38" s="152"/>
      <c r="BA38" s="146" t="s">
        <v>155</v>
      </c>
      <c r="BB38" s="147">
        <v>9903783</v>
      </c>
      <c r="BC38" s="148">
        <v>6552712</v>
      </c>
      <c r="BD38" s="149">
        <v>2946655</v>
      </c>
      <c r="BE38" s="148">
        <f t="shared" si="2"/>
        <v>9903.7829999999994</v>
      </c>
      <c r="BF38" s="148">
        <f t="shared" si="2"/>
        <v>6552.7120000000004</v>
      </c>
      <c r="BG38" s="148">
        <f t="shared" si="2"/>
        <v>2946.6550000000002</v>
      </c>
    </row>
    <row r="39" spans="1:59">
      <c r="AR39" s="141" t="s">
        <v>156</v>
      </c>
      <c r="AS39" s="142">
        <v>15057259</v>
      </c>
      <c r="AT39" s="142">
        <v>13383339</v>
      </c>
      <c r="AU39" s="143">
        <v>1113615</v>
      </c>
      <c r="AV39" s="142">
        <f t="shared" si="1"/>
        <v>15057.259</v>
      </c>
      <c r="AW39" s="142">
        <f t="shared" si="1"/>
        <v>13383.339</v>
      </c>
      <c r="AX39" s="142">
        <f t="shared" si="1"/>
        <v>1113.615</v>
      </c>
      <c r="AY39" s="144" t="s">
        <v>157</v>
      </c>
      <c r="BA39" s="146" t="s">
        <v>158</v>
      </c>
      <c r="BB39" s="147">
        <v>8984460</v>
      </c>
      <c r="BC39" s="148">
        <v>6130528</v>
      </c>
      <c r="BD39" s="149">
        <v>2500651</v>
      </c>
      <c r="BE39" s="148">
        <f t="shared" si="2"/>
        <v>8984.4599999999991</v>
      </c>
      <c r="BF39" s="148">
        <f t="shared" si="2"/>
        <v>6130.5280000000002</v>
      </c>
      <c r="BG39" s="148">
        <f t="shared" si="2"/>
        <v>2500.6509999999998</v>
      </c>
    </row>
    <row r="40" spans="1:59">
      <c r="AR40" s="141" t="s">
        <v>159</v>
      </c>
      <c r="AS40" s="142">
        <v>10309360</v>
      </c>
      <c r="AT40" s="142">
        <v>9413587</v>
      </c>
      <c r="AU40" s="143">
        <v>674685</v>
      </c>
      <c r="AV40" s="142">
        <f t="shared" si="1"/>
        <v>10309.36</v>
      </c>
      <c r="AW40" s="142">
        <f t="shared" si="1"/>
        <v>9413.5869999999995</v>
      </c>
      <c r="AX40" s="142">
        <f t="shared" si="1"/>
        <v>674.68499999999995</v>
      </c>
      <c r="BA40" s="146" t="s">
        <v>160</v>
      </c>
      <c r="BB40" s="147">
        <v>8927024</v>
      </c>
      <c r="BC40" s="148">
        <v>5925206</v>
      </c>
      <c r="BD40" s="149">
        <v>2618623</v>
      </c>
      <c r="BE40" s="148">
        <f t="shared" si="2"/>
        <v>8927.0239999999994</v>
      </c>
      <c r="BF40" s="148">
        <f t="shared" si="2"/>
        <v>5925.2060000000001</v>
      </c>
      <c r="BG40" s="148">
        <f t="shared" si="2"/>
        <v>2618.623</v>
      </c>
    </row>
    <row r="41" spans="1:59">
      <c r="AR41" s="141" t="s">
        <v>161</v>
      </c>
      <c r="AS41" s="142">
        <v>13953181</v>
      </c>
      <c r="AT41" s="142">
        <v>12408257</v>
      </c>
      <c r="AU41" s="143">
        <v>1138152</v>
      </c>
      <c r="AV41" s="142">
        <v>13953.181</v>
      </c>
      <c r="AW41" s="142">
        <v>12408.257</v>
      </c>
      <c r="AX41" s="142">
        <v>1138.152</v>
      </c>
      <c r="BA41" s="146" t="s">
        <v>162</v>
      </c>
      <c r="BB41" s="147">
        <v>9138928</v>
      </c>
      <c r="BC41" s="148">
        <v>5782702</v>
      </c>
      <c r="BD41" s="149">
        <v>2849656</v>
      </c>
      <c r="BE41" s="148">
        <f t="shared" si="2"/>
        <v>9138.9279999999999</v>
      </c>
      <c r="BF41" s="148">
        <f t="shared" si="2"/>
        <v>5782.7020000000002</v>
      </c>
      <c r="BG41" s="148">
        <f t="shared" si="2"/>
        <v>2849.6559999999999</v>
      </c>
    </row>
    <row r="42" spans="1:59">
      <c r="AR42" s="141" t="s">
        <v>163</v>
      </c>
      <c r="AS42" s="142">
        <v>12325603</v>
      </c>
      <c r="AT42" s="142">
        <v>11245394</v>
      </c>
      <c r="AU42" s="143">
        <v>716530</v>
      </c>
      <c r="AV42" s="142">
        <v>12325.602999999999</v>
      </c>
      <c r="AW42" s="142">
        <v>11245.394</v>
      </c>
      <c r="AX42" s="142">
        <v>716.53</v>
      </c>
      <c r="BA42" s="146" t="s">
        <v>164</v>
      </c>
      <c r="BB42" s="147">
        <v>8746229</v>
      </c>
      <c r="BC42" s="148">
        <v>6085706</v>
      </c>
      <c r="BD42" s="149">
        <v>2071806</v>
      </c>
      <c r="BE42" s="148">
        <f t="shared" si="2"/>
        <v>8746.2289999999994</v>
      </c>
      <c r="BF42" s="148">
        <f t="shared" si="2"/>
        <v>6085.7060000000001</v>
      </c>
      <c r="BG42" s="148">
        <f t="shared" si="2"/>
        <v>2071.806</v>
      </c>
    </row>
    <row r="43" spans="1:59">
      <c r="AR43" s="141" t="s">
        <v>165</v>
      </c>
      <c r="AS43" s="142">
        <v>13012125</v>
      </c>
      <c r="AT43" s="142">
        <v>11750754</v>
      </c>
      <c r="AU43" s="143">
        <v>938855</v>
      </c>
      <c r="AV43" s="142">
        <v>13012</v>
      </c>
      <c r="AW43" s="142">
        <v>11751</v>
      </c>
      <c r="AX43" s="142">
        <v>938.85500000000002</v>
      </c>
      <c r="BA43" s="146" t="s">
        <v>166</v>
      </c>
      <c r="BB43" s="147">
        <v>7777611</v>
      </c>
      <c r="BC43" s="148">
        <v>5684049</v>
      </c>
      <c r="BD43" s="149">
        <v>1684543</v>
      </c>
      <c r="BE43" s="148">
        <f t="shared" si="2"/>
        <v>7777.6109999999999</v>
      </c>
      <c r="BF43" s="148">
        <f t="shared" si="2"/>
        <v>5684.049</v>
      </c>
      <c r="BG43" s="148">
        <f t="shared" si="2"/>
        <v>1684.5429999999999</v>
      </c>
    </row>
    <row r="44" spans="1:59">
      <c r="AR44" s="141" t="s">
        <v>167</v>
      </c>
      <c r="AS44" s="142">
        <v>13540379</v>
      </c>
      <c r="AT44" s="142">
        <v>12247744</v>
      </c>
      <c r="AU44" s="143">
        <v>986283</v>
      </c>
      <c r="AV44" s="142">
        <v>13540</v>
      </c>
      <c r="AW44" s="142">
        <v>12248</v>
      </c>
      <c r="AX44" s="142">
        <v>986</v>
      </c>
      <c r="BA44" s="146" t="s">
        <v>168</v>
      </c>
      <c r="BB44" s="147">
        <v>9743924</v>
      </c>
      <c r="BC44" s="148">
        <v>6731112</v>
      </c>
      <c r="BD44" s="149">
        <v>2559841</v>
      </c>
      <c r="BE44" s="148">
        <f t="shared" si="2"/>
        <v>9743.9240000000009</v>
      </c>
      <c r="BF44" s="148">
        <f t="shared" si="2"/>
        <v>6731.1120000000001</v>
      </c>
      <c r="BG44" s="148">
        <f t="shared" si="2"/>
        <v>2559.8409999999999</v>
      </c>
    </row>
    <row r="45" spans="1:59">
      <c r="AR45" s="141" t="s">
        <v>169</v>
      </c>
      <c r="AS45" s="142">
        <v>12688692</v>
      </c>
      <c r="AT45" s="142">
        <v>11495426</v>
      </c>
      <c r="AU45" s="143">
        <v>862180</v>
      </c>
      <c r="AV45" s="142">
        <v>12689</v>
      </c>
      <c r="AW45" s="142">
        <v>11495</v>
      </c>
      <c r="AX45" s="142">
        <v>862</v>
      </c>
      <c r="BA45" s="146" t="s">
        <v>170</v>
      </c>
      <c r="BB45" s="147">
        <v>9265390</v>
      </c>
      <c r="BC45" s="148">
        <v>7462691</v>
      </c>
      <c r="BD45" s="149">
        <v>1463731</v>
      </c>
      <c r="BE45" s="148">
        <f t="shared" si="2"/>
        <v>9265.39</v>
      </c>
      <c r="BF45" s="148">
        <f t="shared" si="2"/>
        <v>7462.6909999999998</v>
      </c>
      <c r="BG45" s="148">
        <f t="shared" si="2"/>
        <v>1463.731</v>
      </c>
    </row>
    <row r="46" spans="1:59">
      <c r="AR46" s="141" t="s">
        <v>171</v>
      </c>
      <c r="AS46" s="142">
        <v>13599327</v>
      </c>
      <c r="AT46" s="142">
        <v>12139538</v>
      </c>
      <c r="AU46" s="143">
        <v>1068943</v>
      </c>
      <c r="AV46" s="142">
        <v>13599</v>
      </c>
      <c r="AW46" s="142">
        <v>12140</v>
      </c>
      <c r="AX46" s="142">
        <v>1069</v>
      </c>
      <c r="BA46" s="146" t="s">
        <v>172</v>
      </c>
      <c r="BB46" s="147">
        <v>6169541.5</v>
      </c>
      <c r="BC46" s="148">
        <v>4616060</v>
      </c>
      <c r="BD46" s="149">
        <v>1303227.5</v>
      </c>
      <c r="BE46" s="148">
        <f t="shared" si="2"/>
        <v>6169.5415000000003</v>
      </c>
      <c r="BF46" s="148">
        <f t="shared" si="2"/>
        <v>4616.0600000000004</v>
      </c>
      <c r="BG46" s="148">
        <f t="shared" si="2"/>
        <v>1303.2275</v>
      </c>
    </row>
    <row r="47" spans="1:59">
      <c r="AR47" s="141" t="s">
        <v>173</v>
      </c>
      <c r="AS47" s="142">
        <v>12689729</v>
      </c>
      <c r="AT47" s="142">
        <v>11426438</v>
      </c>
      <c r="AU47" s="143">
        <v>959038</v>
      </c>
      <c r="AV47" s="142">
        <v>12690</v>
      </c>
      <c r="AW47" s="142">
        <v>11426</v>
      </c>
      <c r="AX47" s="142">
        <v>959</v>
      </c>
      <c r="BA47" s="164" t="s">
        <v>174</v>
      </c>
      <c r="BB47" s="145">
        <v>6888624</v>
      </c>
      <c r="BC47" s="142">
        <v>4634432</v>
      </c>
      <c r="BD47" s="143">
        <v>1901783</v>
      </c>
      <c r="BE47" s="142">
        <f t="shared" si="2"/>
        <v>6888.6239999999998</v>
      </c>
      <c r="BF47" s="142">
        <f t="shared" si="2"/>
        <v>4634.4319999999998</v>
      </c>
      <c r="BG47" s="142">
        <f t="shared" si="2"/>
        <v>1901.7829999999999</v>
      </c>
    </row>
    <row r="48" spans="1:59">
      <c r="AR48" s="141" t="s">
        <v>175</v>
      </c>
      <c r="AS48" s="142">
        <v>12058692</v>
      </c>
      <c r="AT48" s="142">
        <v>11109879</v>
      </c>
      <c r="AU48" s="143">
        <v>764343</v>
      </c>
      <c r="AV48" s="142">
        <v>12059</v>
      </c>
      <c r="AW48" s="142">
        <v>11110</v>
      </c>
      <c r="AX48" s="142">
        <v>764</v>
      </c>
      <c r="BA48" s="164" t="s">
        <v>176</v>
      </c>
      <c r="BB48" s="150">
        <v>6464230</v>
      </c>
      <c r="BC48" s="150">
        <v>3871472</v>
      </c>
      <c r="BD48" s="151">
        <v>2344384</v>
      </c>
      <c r="BE48" s="142">
        <f t="shared" si="2"/>
        <v>6464.23</v>
      </c>
      <c r="BF48" s="142">
        <f t="shared" si="2"/>
        <v>3871.4720000000002</v>
      </c>
      <c r="BG48" s="142">
        <f t="shared" si="2"/>
        <v>2344.384</v>
      </c>
    </row>
    <row r="49" spans="44:59">
      <c r="AR49" s="141" t="s">
        <v>177</v>
      </c>
      <c r="AS49" s="142">
        <v>13804680</v>
      </c>
      <c r="AT49" s="142">
        <v>12627020</v>
      </c>
      <c r="AU49" s="143">
        <v>917910</v>
      </c>
      <c r="AV49" s="142">
        <v>13805</v>
      </c>
      <c r="AW49" s="142">
        <v>12627</v>
      </c>
      <c r="AX49" s="142">
        <v>918</v>
      </c>
      <c r="BA49" s="164" t="s">
        <v>178</v>
      </c>
      <c r="BB49" s="150">
        <v>8393603</v>
      </c>
      <c r="BC49" s="150">
        <v>4966324</v>
      </c>
      <c r="BD49" s="151">
        <v>3124378</v>
      </c>
      <c r="BE49" s="142">
        <f t="shared" si="2"/>
        <v>8393.6029999999992</v>
      </c>
      <c r="BF49" s="142">
        <f t="shared" si="2"/>
        <v>4966.3239999999996</v>
      </c>
      <c r="BG49" s="142">
        <f t="shared" si="2"/>
        <v>3124.3780000000002</v>
      </c>
    </row>
    <row r="50" spans="44:59">
      <c r="AR50" s="141" t="s">
        <v>179</v>
      </c>
      <c r="AS50" s="142">
        <v>11903376</v>
      </c>
      <c r="AT50" s="142">
        <v>11297489</v>
      </c>
      <c r="AU50" s="143">
        <v>454570</v>
      </c>
      <c r="AV50" s="142">
        <v>11903</v>
      </c>
      <c r="AW50" s="142">
        <v>11297</v>
      </c>
      <c r="AX50" s="142">
        <v>455</v>
      </c>
      <c r="AY50" s="144" t="s">
        <v>180</v>
      </c>
      <c r="BA50" s="164" t="s">
        <v>181</v>
      </c>
      <c r="BB50" s="145">
        <v>9311519</v>
      </c>
      <c r="BC50" s="142">
        <v>5330087</v>
      </c>
      <c r="BD50" s="143">
        <v>3565070</v>
      </c>
      <c r="BE50" s="142">
        <f t="shared" si="2"/>
        <v>9311.5190000000002</v>
      </c>
      <c r="BF50" s="142">
        <f t="shared" si="2"/>
        <v>5330.0870000000004</v>
      </c>
      <c r="BG50" s="142">
        <f t="shared" si="2"/>
        <v>3565.07</v>
      </c>
    </row>
    <row r="51" spans="44:59">
      <c r="AR51" s="141" t="s">
        <v>182</v>
      </c>
      <c r="AS51" s="142">
        <v>11479512</v>
      </c>
      <c r="AT51" s="142">
        <v>10671207</v>
      </c>
      <c r="AU51" s="143">
        <v>651143</v>
      </c>
      <c r="AV51" s="142">
        <v>11480</v>
      </c>
      <c r="AW51" s="142">
        <v>10671</v>
      </c>
      <c r="AX51" s="142">
        <v>651</v>
      </c>
      <c r="BA51" s="164" t="s">
        <v>183</v>
      </c>
      <c r="BB51" s="150">
        <v>8612590</v>
      </c>
      <c r="BC51" s="150">
        <v>5290798</v>
      </c>
      <c r="BD51" s="151">
        <v>2898672</v>
      </c>
      <c r="BE51" s="142">
        <f t="shared" si="2"/>
        <v>8612.59</v>
      </c>
      <c r="BF51" s="142">
        <f t="shared" si="2"/>
        <v>5290.7979999999998</v>
      </c>
      <c r="BG51" s="142">
        <f t="shared" si="2"/>
        <v>2898.672</v>
      </c>
    </row>
    <row r="52" spans="44:59">
      <c r="AR52" s="141" t="s">
        <v>184</v>
      </c>
      <c r="AS52" s="142">
        <v>11068593</v>
      </c>
      <c r="AT52" s="142">
        <v>10206220</v>
      </c>
      <c r="AU52" s="143">
        <v>677499</v>
      </c>
      <c r="AV52" s="142">
        <v>11069</v>
      </c>
      <c r="AW52" s="142">
        <v>10206</v>
      </c>
      <c r="AX52" s="142">
        <v>677</v>
      </c>
      <c r="BA52" s="164" t="s">
        <v>185</v>
      </c>
      <c r="BB52" s="150">
        <v>8262723</v>
      </c>
      <c r="BC52" s="150">
        <v>5084914</v>
      </c>
      <c r="BD52" s="151">
        <v>2864210</v>
      </c>
      <c r="BE52" s="142">
        <f t="shared" si="2"/>
        <v>8262.723</v>
      </c>
      <c r="BF52" s="142">
        <f t="shared" si="2"/>
        <v>5084.9139999999998</v>
      </c>
      <c r="BG52" s="142">
        <f t="shared" si="2"/>
        <v>2864.21</v>
      </c>
    </row>
    <row r="53" spans="44:59">
      <c r="AR53" s="141" t="s">
        <v>186</v>
      </c>
      <c r="AS53" s="142">
        <v>14674134</v>
      </c>
      <c r="AT53" s="142">
        <v>13008025</v>
      </c>
      <c r="AU53" s="143">
        <v>1231026</v>
      </c>
      <c r="AV53" s="142">
        <v>14674</v>
      </c>
      <c r="AW53" s="142">
        <v>13008</v>
      </c>
      <c r="AX53" s="142">
        <v>1231</v>
      </c>
      <c r="BA53" s="164" t="s">
        <v>187</v>
      </c>
      <c r="BB53" s="145">
        <v>9563307</v>
      </c>
      <c r="BC53" s="142">
        <v>5706837</v>
      </c>
      <c r="BD53" s="143">
        <v>3522238</v>
      </c>
      <c r="BE53" s="142">
        <f t="shared" si="2"/>
        <v>9563.3070000000007</v>
      </c>
      <c r="BF53" s="142">
        <f t="shared" si="2"/>
        <v>5706.8370000000004</v>
      </c>
      <c r="BG53" s="142">
        <f t="shared" si="2"/>
        <v>3522.2379999999998</v>
      </c>
    </row>
    <row r="54" spans="44:59">
      <c r="AR54" s="141" t="s">
        <v>188</v>
      </c>
      <c r="AS54" s="142">
        <v>10435246</v>
      </c>
      <c r="AT54" s="142">
        <v>9367580</v>
      </c>
      <c r="AU54" s="143">
        <v>635906</v>
      </c>
      <c r="AV54" s="142">
        <v>10435</v>
      </c>
      <c r="AW54" s="142">
        <v>9368</v>
      </c>
      <c r="AX54" s="142">
        <v>636</v>
      </c>
      <c r="BA54" s="164" t="s">
        <v>189</v>
      </c>
      <c r="BB54" s="150">
        <v>9345055</v>
      </c>
      <c r="BC54" s="150">
        <v>5730547</v>
      </c>
      <c r="BD54" s="151">
        <v>3255113</v>
      </c>
      <c r="BE54" s="142">
        <f t="shared" si="2"/>
        <v>9345.0550000000003</v>
      </c>
      <c r="BF54" s="142">
        <f t="shared" si="2"/>
        <v>5730.5469999999996</v>
      </c>
      <c r="BG54" s="142">
        <f t="shared" si="2"/>
        <v>3255.1129999999998</v>
      </c>
    </row>
    <row r="55" spans="44:59">
      <c r="AR55" s="141" t="s">
        <v>190</v>
      </c>
      <c r="AS55" s="142">
        <v>11701189</v>
      </c>
      <c r="AT55" s="142">
        <v>10308851</v>
      </c>
      <c r="AU55" s="143">
        <v>856539</v>
      </c>
      <c r="AV55" s="142">
        <v>11701</v>
      </c>
      <c r="AW55" s="142">
        <v>10309</v>
      </c>
      <c r="AX55" s="142">
        <v>857</v>
      </c>
      <c r="BA55" s="164" t="s">
        <v>191</v>
      </c>
      <c r="BB55" s="150">
        <v>9517006</v>
      </c>
      <c r="BC55" s="150">
        <v>5749648</v>
      </c>
      <c r="BD55" s="151">
        <v>3453717</v>
      </c>
      <c r="BE55" s="142">
        <f t="shared" si="2"/>
        <v>9517.0059999999994</v>
      </c>
      <c r="BF55" s="142">
        <f t="shared" si="2"/>
        <v>5749.6480000000001</v>
      </c>
      <c r="BG55" s="142">
        <f t="shared" si="2"/>
        <v>3453.7170000000001</v>
      </c>
    </row>
    <row r="56" spans="44:59">
      <c r="AR56" s="141" t="s">
        <v>192</v>
      </c>
      <c r="AS56" s="142">
        <v>13044633</v>
      </c>
      <c r="AT56" s="142">
        <v>11138675</v>
      </c>
      <c r="AU56" s="143">
        <v>1229234</v>
      </c>
      <c r="AV56" s="142">
        <v>13045</v>
      </c>
      <c r="AW56" s="142">
        <v>11139</v>
      </c>
      <c r="AX56" s="142">
        <v>1229</v>
      </c>
      <c r="BA56" s="164" t="s">
        <v>193</v>
      </c>
      <c r="BB56" s="145">
        <v>9089255</v>
      </c>
      <c r="BC56" s="142">
        <v>6452391</v>
      </c>
      <c r="BD56" s="143">
        <v>2265033</v>
      </c>
      <c r="BE56" s="142">
        <f t="shared" si="2"/>
        <v>9089.2549999999992</v>
      </c>
      <c r="BF56" s="142">
        <f t="shared" si="2"/>
        <v>6452.3909999999996</v>
      </c>
      <c r="BG56" s="142">
        <f t="shared" si="2"/>
        <v>2265.0329999999999</v>
      </c>
    </row>
    <row r="57" spans="44:59">
      <c r="AR57" s="141" t="s">
        <v>194</v>
      </c>
      <c r="AS57" s="142">
        <v>12087459</v>
      </c>
      <c r="AT57" s="142">
        <v>10745755</v>
      </c>
      <c r="AU57" s="143">
        <v>946464</v>
      </c>
      <c r="AV57" s="142">
        <v>12087</v>
      </c>
      <c r="AW57" s="142">
        <v>10746</v>
      </c>
      <c r="AX57" s="142">
        <v>946</v>
      </c>
      <c r="BA57" s="164" t="s">
        <v>195</v>
      </c>
      <c r="BB57" s="150">
        <v>8902795</v>
      </c>
      <c r="BC57" s="150">
        <v>6679218</v>
      </c>
      <c r="BD57" s="151">
        <v>1855182</v>
      </c>
      <c r="BE57" s="142">
        <f t="shared" si="2"/>
        <v>8902.7950000000001</v>
      </c>
      <c r="BF57" s="142">
        <f t="shared" si="2"/>
        <v>6679.2179999999998</v>
      </c>
      <c r="BG57" s="142">
        <f t="shared" si="2"/>
        <v>1855.182</v>
      </c>
    </row>
    <row r="58" spans="44:59">
      <c r="AR58" s="141" t="s">
        <v>196</v>
      </c>
      <c r="AS58" s="142">
        <v>13052880</v>
      </c>
      <c r="AT58" s="142">
        <v>11344359</v>
      </c>
      <c r="AU58" s="143">
        <v>1288795</v>
      </c>
      <c r="AV58" s="142">
        <v>13053</v>
      </c>
      <c r="AW58" s="142">
        <v>11344</v>
      </c>
      <c r="AX58" s="142">
        <v>1289</v>
      </c>
      <c r="BA58" s="164" t="s">
        <v>197</v>
      </c>
      <c r="BB58" s="150">
        <v>8822354</v>
      </c>
      <c r="BC58" s="150">
        <v>7110271</v>
      </c>
      <c r="BD58" s="151">
        <v>1349071</v>
      </c>
      <c r="BE58" s="142">
        <f t="shared" si="2"/>
        <v>8822.3539999999994</v>
      </c>
      <c r="BF58" s="142">
        <f t="shared" si="2"/>
        <v>7110.2709999999997</v>
      </c>
      <c r="BG58" s="142">
        <f t="shared" si="2"/>
        <v>1349.0709999999999</v>
      </c>
    </row>
    <row r="59" spans="44:59">
      <c r="AR59" s="141" t="s">
        <v>198</v>
      </c>
      <c r="AS59" s="142">
        <v>12860096</v>
      </c>
      <c r="AT59" s="142">
        <v>11480239</v>
      </c>
      <c r="AU59" s="143">
        <v>1034277</v>
      </c>
      <c r="AV59" s="142">
        <v>12860</v>
      </c>
      <c r="AW59" s="142">
        <v>11480</v>
      </c>
      <c r="AX59" s="142">
        <v>1034</v>
      </c>
    </row>
    <row r="60" spans="44:59">
      <c r="AR60" s="141" t="s">
        <v>199</v>
      </c>
      <c r="AS60" s="142">
        <v>11794593</v>
      </c>
      <c r="AT60" s="142">
        <v>10394002</v>
      </c>
      <c r="AU60" s="143">
        <v>1134899</v>
      </c>
      <c r="AV60" s="142">
        <v>11795</v>
      </c>
      <c r="AW60" s="142">
        <v>10394</v>
      </c>
      <c r="AX60" s="142">
        <v>1135</v>
      </c>
      <c r="BA60" s="144" t="s">
        <v>200</v>
      </c>
      <c r="BB60" s="145">
        <v>9848195</v>
      </c>
      <c r="BC60" s="142">
        <v>7887411</v>
      </c>
      <c r="BD60" s="143">
        <v>1528451</v>
      </c>
      <c r="BE60" s="142">
        <v>9848.1949999999997</v>
      </c>
      <c r="BF60" s="142">
        <v>7887.4110000000001</v>
      </c>
      <c r="BG60" s="142">
        <v>1528.451</v>
      </c>
    </row>
    <row r="61" spans="44:59">
      <c r="AR61" s="141" t="s">
        <v>201</v>
      </c>
      <c r="AS61" s="142">
        <v>12547983</v>
      </c>
      <c r="AT61" s="142">
        <v>11372732</v>
      </c>
      <c r="AU61" s="143">
        <v>864305</v>
      </c>
      <c r="AV61" s="142">
        <v>12548</v>
      </c>
      <c r="AW61" s="142">
        <v>11373</v>
      </c>
      <c r="AX61" s="142">
        <v>864</v>
      </c>
      <c r="BA61" s="144" t="s">
        <v>202</v>
      </c>
      <c r="BB61" s="145">
        <v>11440124</v>
      </c>
      <c r="BC61" s="142">
        <v>8373552</v>
      </c>
      <c r="BD61" s="143">
        <v>2009930</v>
      </c>
      <c r="BE61" s="142">
        <v>11440.124</v>
      </c>
      <c r="BF61" s="142">
        <v>8373.5519999999997</v>
      </c>
      <c r="BG61" s="142">
        <v>2009.93</v>
      </c>
    </row>
    <row r="62" spans="44:59">
      <c r="AR62" s="141" t="s">
        <v>203</v>
      </c>
      <c r="AS62" s="142">
        <v>11425019</v>
      </c>
      <c r="AT62" s="142">
        <v>10385172</v>
      </c>
      <c r="AU62" s="143">
        <v>780805</v>
      </c>
      <c r="AV62" s="142">
        <v>11425</v>
      </c>
      <c r="AW62" s="142">
        <v>10385</v>
      </c>
      <c r="AX62" s="142">
        <v>781</v>
      </c>
      <c r="AY62" s="144" t="s">
        <v>204</v>
      </c>
      <c r="BA62" s="144" t="s">
        <v>205</v>
      </c>
      <c r="BB62" s="145">
        <v>11089716</v>
      </c>
      <c r="BC62" s="142">
        <v>8437078</v>
      </c>
      <c r="BD62" s="143">
        <v>2046398</v>
      </c>
      <c r="BE62" s="142">
        <v>11089.716</v>
      </c>
      <c r="BF62" s="142">
        <v>8437.0779999999995</v>
      </c>
      <c r="BG62" s="142">
        <v>2046.3979999999999</v>
      </c>
    </row>
    <row r="63" spans="44:59">
      <c r="AR63" s="141" t="s">
        <v>206</v>
      </c>
      <c r="AS63" s="142">
        <v>14952832</v>
      </c>
      <c r="AT63" s="142">
        <v>12723285</v>
      </c>
      <c r="AU63" s="143">
        <v>1915917</v>
      </c>
      <c r="AV63" s="142">
        <v>14953</v>
      </c>
      <c r="AW63" s="142">
        <v>12723</v>
      </c>
      <c r="AX63" s="142">
        <v>1916</v>
      </c>
      <c r="BA63" s="144" t="s">
        <v>207</v>
      </c>
      <c r="BB63" s="145">
        <v>11574838</v>
      </c>
      <c r="BC63" s="142">
        <v>10107235</v>
      </c>
      <c r="BD63" s="143">
        <v>987897</v>
      </c>
      <c r="BE63" s="142">
        <v>11574.838</v>
      </c>
      <c r="BF63" s="142">
        <v>10107.235000000001</v>
      </c>
      <c r="BG63" s="142">
        <v>987.89700000000005</v>
      </c>
    </row>
    <row r="64" spans="44:59">
      <c r="AR64" s="141" t="s">
        <v>208</v>
      </c>
      <c r="AS64" s="142">
        <v>11160283</v>
      </c>
      <c r="AT64" s="142">
        <v>9050438</v>
      </c>
      <c r="AU64" s="143">
        <v>1815724</v>
      </c>
      <c r="AV64" s="142">
        <v>11160</v>
      </c>
      <c r="AW64" s="142">
        <v>9050</v>
      </c>
      <c r="AX64" s="142">
        <v>1816</v>
      </c>
      <c r="BA64" s="144" t="s">
        <v>209</v>
      </c>
      <c r="BB64" s="145">
        <v>8968254</v>
      </c>
      <c r="BC64" s="142">
        <v>7979268</v>
      </c>
      <c r="BD64" s="143">
        <v>710861</v>
      </c>
      <c r="BE64" s="142">
        <v>8968.2540000000008</v>
      </c>
      <c r="BF64" s="142">
        <v>7979.268</v>
      </c>
      <c r="BG64" s="142">
        <v>710.86099999999999</v>
      </c>
    </row>
    <row r="65" spans="44:59">
      <c r="AR65" s="141">
        <v>10703</v>
      </c>
      <c r="AS65" s="142">
        <v>15467542</v>
      </c>
      <c r="AT65" s="142">
        <v>13226150</v>
      </c>
      <c r="AU65" s="143">
        <v>1892840</v>
      </c>
      <c r="AV65" s="142">
        <v>15468</v>
      </c>
      <c r="AW65" s="142">
        <v>13226</v>
      </c>
      <c r="AX65" s="142">
        <v>1893</v>
      </c>
      <c r="BA65" s="144" t="s">
        <v>210</v>
      </c>
      <c r="BB65" s="145">
        <v>10612523</v>
      </c>
      <c r="BC65" s="142">
        <v>9088091</v>
      </c>
      <c r="BD65" s="143">
        <v>1137645</v>
      </c>
      <c r="BE65" s="142">
        <v>10612.522999999999</v>
      </c>
      <c r="BF65" s="142">
        <v>9088.0910000000003</v>
      </c>
      <c r="BG65" s="142">
        <v>1137.645</v>
      </c>
    </row>
    <row r="66" spans="44:59">
      <c r="AR66" s="141" t="s">
        <v>211</v>
      </c>
      <c r="AS66" s="142">
        <v>13628822</v>
      </c>
      <c r="AT66" s="142">
        <v>11874360</v>
      </c>
      <c r="AU66" s="143">
        <v>1374412</v>
      </c>
      <c r="AV66" s="142">
        <v>13629</v>
      </c>
      <c r="AW66" s="142">
        <v>11874</v>
      </c>
      <c r="AX66" s="142">
        <v>1374</v>
      </c>
      <c r="BA66" s="144" t="s">
        <v>212</v>
      </c>
      <c r="BB66" s="145">
        <v>9969199</v>
      </c>
      <c r="BC66" s="142">
        <v>8903779</v>
      </c>
      <c r="BD66" s="143">
        <v>826804</v>
      </c>
      <c r="BE66" s="142">
        <v>9969.1990000000005</v>
      </c>
      <c r="BF66" s="142">
        <v>8903.7790000000005</v>
      </c>
      <c r="BG66" s="142">
        <v>826.80399999999997</v>
      </c>
    </row>
    <row r="67" spans="44:59">
      <c r="AR67" s="141" t="s">
        <v>213</v>
      </c>
      <c r="AS67" s="142">
        <v>15594183</v>
      </c>
      <c r="AT67" s="142">
        <v>13665253</v>
      </c>
      <c r="AU67" s="143">
        <v>1863831</v>
      </c>
      <c r="AV67" s="142">
        <v>15994</v>
      </c>
      <c r="AW67" s="142">
        <v>13665</v>
      </c>
      <c r="AX67" s="142">
        <v>1864</v>
      </c>
      <c r="BA67" s="144" t="s">
        <v>214</v>
      </c>
      <c r="BB67" s="145">
        <v>9683885</v>
      </c>
      <c r="BC67" s="142">
        <v>8561660</v>
      </c>
      <c r="BD67" s="143">
        <v>885738</v>
      </c>
      <c r="BE67" s="142">
        <v>9683.8850000000002</v>
      </c>
      <c r="BF67" s="142">
        <v>8561.66</v>
      </c>
      <c r="BG67" s="142">
        <v>885.73800000000006</v>
      </c>
    </row>
    <row r="68" spans="44:59">
      <c r="AR68" s="141">
        <v>10706</v>
      </c>
      <c r="AS68" s="142">
        <v>14726322</v>
      </c>
      <c r="AT68" s="142">
        <v>12968373</v>
      </c>
      <c r="AU68" s="143">
        <v>1351297</v>
      </c>
      <c r="AV68" s="142">
        <v>14726</v>
      </c>
      <c r="AW68" s="142">
        <v>12968</v>
      </c>
      <c r="AX68" s="142">
        <v>1351</v>
      </c>
      <c r="BA68" s="144" t="s">
        <v>215</v>
      </c>
      <c r="BB68" s="145">
        <v>8165684</v>
      </c>
      <c r="BC68" s="142">
        <v>7345199</v>
      </c>
      <c r="BD68" s="143">
        <v>440191</v>
      </c>
      <c r="BE68" s="142">
        <v>8165.6840000000002</v>
      </c>
      <c r="BF68" s="142">
        <v>7345.1989999999996</v>
      </c>
      <c r="BG68" s="142">
        <v>440.19099999999997</v>
      </c>
    </row>
    <row r="69" spans="44:59">
      <c r="AR69" s="141" t="s">
        <v>216</v>
      </c>
      <c r="AS69" s="142">
        <v>14784420</v>
      </c>
      <c r="AT69" s="142">
        <v>13247989</v>
      </c>
      <c r="AU69" s="143">
        <v>1117395</v>
      </c>
      <c r="AV69" s="142">
        <v>14784</v>
      </c>
      <c r="AW69" s="142">
        <v>13248</v>
      </c>
      <c r="AX69" s="142">
        <v>1117</v>
      </c>
      <c r="BA69" s="144" t="s">
        <v>88</v>
      </c>
      <c r="BB69" s="145">
        <v>11713699</v>
      </c>
      <c r="BC69" s="142">
        <v>10776315</v>
      </c>
      <c r="BD69" s="143">
        <v>606026</v>
      </c>
      <c r="BE69" s="142">
        <v>11713.699000000001</v>
      </c>
      <c r="BF69" s="142">
        <v>10776.315000000001</v>
      </c>
      <c r="BG69" s="142">
        <v>606.02599999999995</v>
      </c>
    </row>
    <row r="70" spans="44:59">
      <c r="AR70" s="141" t="s">
        <v>217</v>
      </c>
      <c r="AS70" s="142">
        <v>15373806</v>
      </c>
      <c r="AT70" s="142">
        <v>13743586</v>
      </c>
      <c r="AU70" s="143">
        <v>1192425</v>
      </c>
      <c r="AV70" s="142">
        <v>15374</v>
      </c>
      <c r="AW70" s="142">
        <v>13744</v>
      </c>
      <c r="AX70" s="142">
        <v>1192</v>
      </c>
      <c r="BA70" s="144" t="s">
        <v>94</v>
      </c>
      <c r="BB70" s="145">
        <v>11715533</v>
      </c>
      <c r="BC70" s="142">
        <v>10698044</v>
      </c>
      <c r="BD70" s="143">
        <v>649559</v>
      </c>
      <c r="BE70" s="142">
        <v>11715.532999999999</v>
      </c>
      <c r="BF70" s="142">
        <v>10698.044</v>
      </c>
      <c r="BG70" s="142">
        <v>649.55899999999997</v>
      </c>
    </row>
    <row r="71" spans="44:59">
      <c r="AR71" s="141" t="s">
        <v>218</v>
      </c>
      <c r="AS71" s="142">
        <v>12793512</v>
      </c>
      <c r="AT71" s="142">
        <v>11398214</v>
      </c>
      <c r="AU71" s="143">
        <v>1093111</v>
      </c>
      <c r="AV71" s="142">
        <v>12794</v>
      </c>
      <c r="AW71" s="142">
        <v>11398</v>
      </c>
      <c r="AX71" s="142">
        <v>1093</v>
      </c>
      <c r="BA71" s="144" t="s">
        <v>100</v>
      </c>
      <c r="BB71" s="145">
        <v>11656347</v>
      </c>
      <c r="BC71" s="142">
        <v>10727910</v>
      </c>
      <c r="BD71" s="143">
        <v>547766</v>
      </c>
      <c r="BE71" s="142">
        <v>11656.347</v>
      </c>
      <c r="BF71" s="142">
        <v>10727.91</v>
      </c>
      <c r="BG71" s="142">
        <v>547.76599999999996</v>
      </c>
    </row>
    <row r="72" spans="44:59">
      <c r="AR72" s="141" t="s">
        <v>219</v>
      </c>
      <c r="AS72" s="142">
        <v>15072152</v>
      </c>
      <c r="AT72" s="142">
        <v>13139781</v>
      </c>
      <c r="AU72" s="143">
        <v>1398831</v>
      </c>
      <c r="AV72" s="142">
        <v>15072</v>
      </c>
      <c r="AW72" s="142">
        <v>13140</v>
      </c>
      <c r="AX72" s="142">
        <v>1399</v>
      </c>
      <c r="BA72" s="144" t="s">
        <v>106</v>
      </c>
      <c r="BB72" s="145">
        <v>10888925</v>
      </c>
      <c r="BC72" s="142">
        <v>10162943</v>
      </c>
      <c r="BD72" s="143">
        <v>347454</v>
      </c>
      <c r="BE72" s="142">
        <v>10888.924999999999</v>
      </c>
      <c r="BF72" s="142">
        <v>10162.942999999999</v>
      </c>
      <c r="BG72" s="142">
        <v>347.45400000000001</v>
      </c>
    </row>
    <row r="73" spans="44:59">
      <c r="AR73" s="141" t="s">
        <v>220</v>
      </c>
      <c r="AS73" s="142">
        <v>14930492</v>
      </c>
      <c r="AT73" s="142">
        <v>12916600</v>
      </c>
      <c r="AU73" s="143">
        <v>1700212</v>
      </c>
      <c r="AV73" s="142">
        <v>14930</v>
      </c>
      <c r="AW73" s="142">
        <v>12917</v>
      </c>
      <c r="AX73" s="142">
        <v>1700</v>
      </c>
      <c r="BA73" s="144" t="s">
        <v>108</v>
      </c>
      <c r="BB73" s="145">
        <v>17205163</v>
      </c>
      <c r="BC73" s="142">
        <v>16306900</v>
      </c>
      <c r="BD73" s="143">
        <v>500675</v>
      </c>
      <c r="BE73" s="142">
        <v>17205.163</v>
      </c>
      <c r="BF73" s="142">
        <v>16306.9</v>
      </c>
      <c r="BG73" s="142">
        <v>500.67500000000001</v>
      </c>
    </row>
    <row r="74" spans="44:59">
      <c r="AR74" s="141" t="s">
        <v>221</v>
      </c>
      <c r="AS74" s="142">
        <v>13576418</v>
      </c>
      <c r="AT74" s="142">
        <v>11793771</v>
      </c>
      <c r="AU74" s="143">
        <v>1568111</v>
      </c>
      <c r="AV74" s="142">
        <v>13576</v>
      </c>
      <c r="AW74" s="142">
        <v>11794</v>
      </c>
      <c r="AX74" s="142">
        <v>1568</v>
      </c>
      <c r="AY74" s="144" t="s">
        <v>222</v>
      </c>
      <c r="BA74" s="144" t="s">
        <v>110</v>
      </c>
      <c r="BB74" s="145">
        <v>13659581</v>
      </c>
      <c r="BC74" s="142">
        <v>12781739</v>
      </c>
      <c r="BD74" s="143">
        <v>441207</v>
      </c>
      <c r="BE74" s="142">
        <v>13659.581</v>
      </c>
      <c r="BF74" s="142">
        <v>12781.739</v>
      </c>
      <c r="BG74" s="142">
        <v>441.20699999999999</v>
      </c>
    </row>
    <row r="75" spans="44:59">
      <c r="AR75" s="141" t="s">
        <v>223</v>
      </c>
      <c r="AS75" s="142">
        <v>16956581</v>
      </c>
      <c r="AT75" s="142">
        <v>14848223</v>
      </c>
      <c r="AU75" s="143">
        <v>1886282</v>
      </c>
      <c r="AV75" s="142">
        <v>16957</v>
      </c>
      <c r="AW75" s="142">
        <v>14848</v>
      </c>
      <c r="AX75" s="142">
        <v>1886</v>
      </c>
      <c r="BA75" s="144" t="s">
        <v>112</v>
      </c>
      <c r="BB75" s="145">
        <v>14599945</v>
      </c>
      <c r="BC75" s="142">
        <v>13114019</v>
      </c>
      <c r="BD75" s="143">
        <v>771179</v>
      </c>
      <c r="BE75" s="142">
        <v>14599.945</v>
      </c>
      <c r="BF75" s="142">
        <v>13114.019</v>
      </c>
      <c r="BG75" s="142">
        <v>771.17899999999997</v>
      </c>
    </row>
    <row r="76" spans="44:59">
      <c r="AR76" s="141" t="s">
        <v>224</v>
      </c>
      <c r="AS76" s="142">
        <v>10791310</v>
      </c>
      <c r="AT76" s="142">
        <v>9882005</v>
      </c>
      <c r="AU76" s="143">
        <v>786566</v>
      </c>
      <c r="AV76" s="142">
        <v>10791</v>
      </c>
      <c r="AW76" s="142">
        <v>9882</v>
      </c>
      <c r="AX76" s="142">
        <v>787</v>
      </c>
      <c r="BA76" s="144" t="s">
        <v>114</v>
      </c>
      <c r="BB76" s="145">
        <v>13973265</v>
      </c>
      <c r="BC76" s="142">
        <v>12679576</v>
      </c>
      <c r="BD76" s="143">
        <v>605394</v>
      </c>
      <c r="BE76" s="142">
        <v>13973.264999999999</v>
      </c>
      <c r="BF76" s="142">
        <v>12679.575999999999</v>
      </c>
      <c r="BG76" s="142">
        <v>605.39400000000001</v>
      </c>
    </row>
    <row r="77" spans="44:59">
      <c r="AR77" s="141" t="s">
        <v>225</v>
      </c>
      <c r="AS77" s="142">
        <v>14807200</v>
      </c>
      <c r="AT77" s="142">
        <v>12647589</v>
      </c>
      <c r="AU77" s="143">
        <v>1980846</v>
      </c>
      <c r="AV77" s="142">
        <v>14807</v>
      </c>
      <c r="AW77" s="142">
        <v>12648</v>
      </c>
      <c r="AX77" s="142">
        <v>1981</v>
      </c>
      <c r="BA77" s="144" t="s">
        <v>116</v>
      </c>
      <c r="BB77" s="145">
        <v>12020442</v>
      </c>
      <c r="BC77" s="142">
        <v>10624448</v>
      </c>
      <c r="BD77" s="143">
        <v>748472</v>
      </c>
      <c r="BE77" s="142">
        <v>12020.441999999999</v>
      </c>
      <c r="BF77" s="142">
        <v>10624.448</v>
      </c>
      <c r="BG77" s="142">
        <v>748.47199999999998</v>
      </c>
    </row>
    <row r="78" spans="44:59">
      <c r="AR78" s="141" t="s">
        <v>226</v>
      </c>
      <c r="AS78" s="142">
        <v>13787706</v>
      </c>
      <c r="AT78" s="142">
        <v>12299442</v>
      </c>
      <c r="AU78" s="143">
        <v>1333389</v>
      </c>
      <c r="AV78" s="142">
        <v>13788</v>
      </c>
      <c r="AW78" s="142">
        <v>12299</v>
      </c>
      <c r="AX78" s="142">
        <v>1333</v>
      </c>
      <c r="BA78" s="144" t="s">
        <v>118</v>
      </c>
      <c r="BB78" s="145">
        <v>11432368</v>
      </c>
      <c r="BC78" s="142">
        <v>10364627</v>
      </c>
      <c r="BD78" s="143">
        <v>620047</v>
      </c>
      <c r="BE78" s="142">
        <v>11432.368</v>
      </c>
      <c r="BF78" s="142">
        <v>10364.627</v>
      </c>
      <c r="BG78" s="142">
        <v>620.04700000000003</v>
      </c>
    </row>
    <row r="79" spans="44:59">
      <c r="AR79" s="141" t="s">
        <v>227</v>
      </c>
      <c r="AS79" s="142">
        <v>16264561</v>
      </c>
      <c r="AT79" s="142">
        <v>13457331</v>
      </c>
      <c r="AU79" s="143">
        <v>2551316</v>
      </c>
      <c r="AV79" s="142">
        <v>16265</v>
      </c>
      <c r="AW79" s="142">
        <v>13457</v>
      </c>
      <c r="AX79" s="142">
        <v>2551</v>
      </c>
      <c r="BA79" s="144" t="s">
        <v>120</v>
      </c>
      <c r="BB79" s="145">
        <v>12755431</v>
      </c>
      <c r="BC79" s="142">
        <v>11467656</v>
      </c>
      <c r="BD79" s="143">
        <v>700966</v>
      </c>
      <c r="BE79" s="142">
        <v>12755.431</v>
      </c>
      <c r="BF79" s="142">
        <v>11467.656000000001</v>
      </c>
      <c r="BG79" s="142">
        <v>700.96600000000001</v>
      </c>
    </row>
    <row r="80" spans="44:59">
      <c r="AR80" s="141" t="s">
        <v>228</v>
      </c>
      <c r="AS80" s="142">
        <v>13983519</v>
      </c>
      <c r="AT80" s="142">
        <v>11729035</v>
      </c>
      <c r="AU80" s="143">
        <v>1996487</v>
      </c>
      <c r="AV80" s="142">
        <v>13984</v>
      </c>
      <c r="AW80" s="142">
        <v>11729</v>
      </c>
      <c r="AX80" s="142">
        <v>1996</v>
      </c>
      <c r="BA80" s="141" t="s">
        <v>122</v>
      </c>
      <c r="BB80" s="142">
        <v>12013190</v>
      </c>
      <c r="BC80" s="142">
        <v>11016323</v>
      </c>
      <c r="BD80" s="143">
        <v>529477</v>
      </c>
      <c r="BE80" s="142">
        <f t="shared" ref="BE80:BG87" si="3">BB80/1000</f>
        <v>12013.19</v>
      </c>
      <c r="BF80" s="142">
        <f t="shared" si="3"/>
        <v>11016.323</v>
      </c>
      <c r="BG80" s="142">
        <f t="shared" si="3"/>
        <v>529.47699999999998</v>
      </c>
    </row>
    <row r="81" spans="44:59">
      <c r="AR81" s="141" t="s">
        <v>229</v>
      </c>
      <c r="AS81" s="142">
        <v>15595455</v>
      </c>
      <c r="AT81" s="142">
        <v>13765873</v>
      </c>
      <c r="AU81" s="143">
        <v>1521931</v>
      </c>
      <c r="AV81" s="142">
        <v>15595</v>
      </c>
      <c r="AW81" s="142">
        <v>13766</v>
      </c>
      <c r="AX81" s="142">
        <v>1522</v>
      </c>
      <c r="BA81" s="141" t="s">
        <v>124</v>
      </c>
      <c r="BB81" s="142">
        <v>14535390</v>
      </c>
      <c r="BC81" s="142">
        <v>13367321</v>
      </c>
      <c r="BD81" s="143">
        <v>672338</v>
      </c>
      <c r="BE81" s="142">
        <f t="shared" si="3"/>
        <v>14535.39</v>
      </c>
      <c r="BF81" s="142">
        <f t="shared" si="3"/>
        <v>13367.321</v>
      </c>
      <c r="BG81" s="142">
        <f t="shared" si="3"/>
        <v>672.33799999999997</v>
      </c>
    </row>
    <row r="82" spans="44:59">
      <c r="AR82" s="141" t="s">
        <v>230</v>
      </c>
      <c r="AS82" s="142">
        <v>15533979</v>
      </c>
      <c r="AT82" s="142">
        <v>12453079</v>
      </c>
      <c r="AU82" s="143">
        <v>2726357</v>
      </c>
      <c r="AV82" s="142">
        <v>15534</v>
      </c>
      <c r="AW82" s="142">
        <v>12453</v>
      </c>
      <c r="AX82" s="142">
        <v>2726</v>
      </c>
      <c r="BA82" s="141" t="s">
        <v>126</v>
      </c>
      <c r="BB82" s="150">
        <v>13986038</v>
      </c>
      <c r="BC82" s="150">
        <v>12836457</v>
      </c>
      <c r="BD82" s="151">
        <v>640597</v>
      </c>
      <c r="BE82" s="142">
        <f t="shared" si="3"/>
        <v>13986.038</v>
      </c>
      <c r="BF82" s="142">
        <f t="shared" si="3"/>
        <v>12836.457</v>
      </c>
      <c r="BG82" s="142">
        <f t="shared" si="3"/>
        <v>640.59699999999998</v>
      </c>
    </row>
    <row r="83" spans="44:59">
      <c r="AR83" s="141" t="s">
        <v>231</v>
      </c>
      <c r="AS83" s="142">
        <v>14034564</v>
      </c>
      <c r="AT83" s="142">
        <v>12271438</v>
      </c>
      <c r="AU83" s="143">
        <v>1470414</v>
      </c>
      <c r="AV83" s="142">
        <f>+AS83/1000</f>
        <v>14034.564</v>
      </c>
      <c r="AW83" s="142">
        <f>+AT83/1000</f>
        <v>12271.438</v>
      </c>
      <c r="AX83" s="142">
        <f>+AU83/1000</f>
        <v>1470.414</v>
      </c>
      <c r="BA83" s="141" t="s">
        <v>128</v>
      </c>
      <c r="BB83" s="142">
        <v>12828289</v>
      </c>
      <c r="BC83" s="142">
        <v>12047414</v>
      </c>
      <c r="BD83" s="143">
        <v>441537</v>
      </c>
      <c r="BE83" s="142">
        <f t="shared" si="3"/>
        <v>12828.289000000001</v>
      </c>
      <c r="BF83" s="142">
        <f t="shared" si="3"/>
        <v>12047.414000000001</v>
      </c>
      <c r="BG83" s="142">
        <f t="shared" si="3"/>
        <v>441.53699999999998</v>
      </c>
    </row>
    <row r="84" spans="44:59">
      <c r="AR84" s="141" t="s">
        <v>232</v>
      </c>
      <c r="AS84" s="142">
        <v>14909134</v>
      </c>
      <c r="AT84" s="142">
        <v>12772182</v>
      </c>
      <c r="AU84" s="143">
        <v>1740626</v>
      </c>
      <c r="AV84" s="142">
        <f t="shared" ref="AV84:AX85" si="4">+AS84/1000</f>
        <v>14909.134</v>
      </c>
      <c r="AW84" s="142">
        <f t="shared" si="4"/>
        <v>12772.182000000001</v>
      </c>
      <c r="AX84" s="142">
        <f t="shared" si="4"/>
        <v>1740.626</v>
      </c>
      <c r="BA84" s="144" t="s">
        <v>130</v>
      </c>
      <c r="BB84" s="142">
        <v>13239672</v>
      </c>
      <c r="BC84" s="142">
        <v>12483620</v>
      </c>
      <c r="BD84" s="143">
        <v>288851</v>
      </c>
      <c r="BE84" s="142">
        <f t="shared" si="3"/>
        <v>13239.672</v>
      </c>
      <c r="BF84" s="142">
        <f t="shared" si="3"/>
        <v>12483.62</v>
      </c>
      <c r="BG84" s="142">
        <f t="shared" si="3"/>
        <v>288.851</v>
      </c>
    </row>
    <row r="85" spans="44:59">
      <c r="AR85" s="141" t="s">
        <v>233</v>
      </c>
      <c r="AS85" s="142">
        <v>13853241</v>
      </c>
      <c r="AT85" s="142">
        <v>12114293</v>
      </c>
      <c r="AU85" s="143">
        <v>1270742</v>
      </c>
      <c r="AV85" s="142">
        <f t="shared" si="4"/>
        <v>13853.241</v>
      </c>
      <c r="AW85" s="142">
        <f t="shared" si="4"/>
        <v>12114.293</v>
      </c>
      <c r="AX85" s="142">
        <f t="shared" si="4"/>
        <v>1270.742</v>
      </c>
      <c r="BA85" s="144" t="s">
        <v>132</v>
      </c>
      <c r="BB85" s="142">
        <v>15149333</v>
      </c>
      <c r="BC85" s="142">
        <v>14134246</v>
      </c>
      <c r="BD85" s="143">
        <v>523034</v>
      </c>
      <c r="BE85" s="142">
        <f t="shared" si="3"/>
        <v>15149.333000000001</v>
      </c>
      <c r="BF85" s="142">
        <f t="shared" si="3"/>
        <v>14134.245999999999</v>
      </c>
      <c r="BG85" s="142">
        <f t="shared" si="3"/>
        <v>523.03399999999999</v>
      </c>
    </row>
    <row r="86" spans="44:59">
      <c r="AR86" s="141" t="s">
        <v>234</v>
      </c>
      <c r="AS86" s="142">
        <v>13432692</v>
      </c>
      <c r="AT86" s="142">
        <v>12434543</v>
      </c>
      <c r="AU86" s="143">
        <v>597875</v>
      </c>
      <c r="AV86" s="142">
        <f>+AS86/1000</f>
        <v>13432.691999999999</v>
      </c>
      <c r="AW86" s="142">
        <f>+AT86/1000</f>
        <v>12434.543</v>
      </c>
      <c r="AX86" s="142">
        <f>+AU86/1000</f>
        <v>597.875</v>
      </c>
      <c r="AY86" s="144" t="s">
        <v>235</v>
      </c>
      <c r="BA86" s="144" t="s">
        <v>134</v>
      </c>
      <c r="BB86" s="142">
        <v>9956771</v>
      </c>
      <c r="BC86" s="142">
        <v>9383149</v>
      </c>
      <c r="BD86" s="143">
        <v>316338</v>
      </c>
      <c r="BE86" s="142">
        <f t="shared" si="3"/>
        <v>9956.7710000000006</v>
      </c>
      <c r="BF86" s="142">
        <f t="shared" si="3"/>
        <v>9383.1489999999994</v>
      </c>
      <c r="BG86" s="142">
        <f t="shared" si="3"/>
        <v>316.33800000000002</v>
      </c>
    </row>
    <row r="87" spans="44:59">
      <c r="BA87" s="144" t="s">
        <v>136</v>
      </c>
      <c r="BB87" s="142">
        <v>14340478</v>
      </c>
      <c r="BC87" s="142">
        <v>13514628</v>
      </c>
      <c r="BD87" s="143">
        <v>475403</v>
      </c>
      <c r="BE87" s="142">
        <f t="shared" si="3"/>
        <v>14340.477999999999</v>
      </c>
      <c r="BF87" s="142">
        <f t="shared" si="3"/>
        <v>13514.628000000001</v>
      </c>
      <c r="BG87" s="142">
        <f t="shared" si="3"/>
        <v>475.40300000000002</v>
      </c>
    </row>
    <row r="88" spans="44:59">
      <c r="BA88" s="144" t="s">
        <v>138</v>
      </c>
      <c r="BB88" s="142">
        <v>13738212</v>
      </c>
      <c r="BC88" s="142">
        <v>12873806</v>
      </c>
      <c r="BD88" s="143">
        <v>448767</v>
      </c>
      <c r="BE88" s="142">
        <v>13738.212</v>
      </c>
      <c r="BF88" s="142">
        <v>12873.806</v>
      </c>
      <c r="BG88" s="14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1" max="1048575" man="1"/>
    <brk id="65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K23"/>
  <sheetViews>
    <sheetView showGridLines="0" view="pageBreakPreview" zoomScaleNormal="100" zoomScaleSheetLayoutView="100" workbookViewId="0">
      <selection activeCell="A6" sqref="A6"/>
    </sheetView>
  </sheetViews>
  <sheetFormatPr defaultColWidth="8.6328125" defaultRowHeight="16.2"/>
  <cols>
    <col min="1" max="29" width="8.6328125" style="165"/>
    <col min="30" max="30" width="11.36328125" style="165" customWidth="1"/>
    <col min="31" max="31" width="8.6328125" style="165"/>
    <col min="32" max="32" width="5.453125" style="165" customWidth="1"/>
    <col min="33" max="33" width="11.6328125" style="165" customWidth="1"/>
    <col min="34" max="16384" width="8.6328125" style="165"/>
  </cols>
  <sheetData>
    <row r="1" spans="1:37" ht="39.75" customHeight="1">
      <c r="A1" s="189" t="s">
        <v>236</v>
      </c>
      <c r="B1" s="189"/>
      <c r="C1" s="189"/>
      <c r="D1" s="189"/>
      <c r="E1" s="189"/>
      <c r="F1" s="189"/>
      <c r="G1" s="189"/>
      <c r="H1" s="189"/>
      <c r="I1" s="189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</row>
    <row r="2" spans="1:37" ht="27.75" customHeight="1">
      <c r="A2" s="190" t="s">
        <v>237</v>
      </c>
      <c r="B2" s="190"/>
      <c r="C2" s="190"/>
      <c r="D2" s="190"/>
      <c r="E2" s="190"/>
      <c r="F2" s="190"/>
      <c r="G2" s="190"/>
      <c r="H2" s="190"/>
      <c r="I2" s="190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66" t="s">
        <v>238</v>
      </c>
      <c r="AE2" s="166"/>
      <c r="AF2" s="166"/>
      <c r="AG2" s="166" t="s">
        <v>239</v>
      </c>
      <c r="AH2" s="166"/>
      <c r="AI2" s="166"/>
      <c r="AJ2" s="166" t="s">
        <v>240</v>
      </c>
      <c r="AK2" s="166"/>
    </row>
    <row r="3" spans="1:37" ht="19.5" customHeight="1">
      <c r="AD3" s="166" t="s">
        <v>241</v>
      </c>
      <c r="AE3" s="167">
        <f>附表1!E18</f>
        <v>92.57</v>
      </c>
      <c r="AF3" s="166"/>
      <c r="AG3" s="166" t="s">
        <v>3</v>
      </c>
      <c r="AH3" s="167">
        <f>附表1!D59</f>
        <v>48.666581501310382</v>
      </c>
      <c r="AI3" s="166"/>
      <c r="AJ3" s="166" t="s">
        <v>242</v>
      </c>
      <c r="AK3" s="167">
        <f>'[1]表3銀行別(需排序)'!O50</f>
        <v>69.051795249245501</v>
      </c>
    </row>
    <row r="4" spans="1:37" ht="36" customHeight="1">
      <c r="AD4" s="166" t="s">
        <v>243</v>
      </c>
      <c r="AE4" s="167">
        <f>附表1!E7</f>
        <v>4.45</v>
      </c>
      <c r="AF4" s="166"/>
      <c r="AG4" s="166" t="s">
        <v>244</v>
      </c>
      <c r="AH4" s="167">
        <f>附表1!C59</f>
        <v>51.333418498689618</v>
      </c>
      <c r="AI4" s="166"/>
      <c r="AJ4" s="168" t="s">
        <v>245</v>
      </c>
      <c r="AK4" s="167">
        <f>'[1]表3銀行別(需排序)'!O86</f>
        <v>30.948204750754492</v>
      </c>
    </row>
    <row r="5" spans="1:37">
      <c r="AD5" s="166" t="s">
        <v>246</v>
      </c>
      <c r="AE5" s="167">
        <f>附表1!E30</f>
        <v>2.89</v>
      </c>
      <c r="AF5" s="166"/>
      <c r="AG5" s="166"/>
      <c r="AH5" s="166"/>
      <c r="AI5" s="166"/>
      <c r="AJ5" s="166"/>
      <c r="AK5" s="166"/>
    </row>
    <row r="6" spans="1:37">
      <c r="AD6" s="166" t="s">
        <v>247</v>
      </c>
      <c r="AE6" s="167">
        <f>附表1!E33</f>
        <v>0.08</v>
      </c>
      <c r="AF6" s="166"/>
      <c r="AG6" s="166"/>
      <c r="AH6" s="166"/>
      <c r="AI6" s="166"/>
      <c r="AJ6" s="166"/>
      <c r="AK6" s="166"/>
    </row>
    <row r="7" spans="1:37">
      <c r="AD7" s="166" t="s">
        <v>248</v>
      </c>
      <c r="AE7" s="167">
        <f>附表1!E37</f>
        <v>0.01</v>
      </c>
      <c r="AF7" s="166"/>
      <c r="AG7" s="166"/>
      <c r="AH7" s="166"/>
      <c r="AI7" s="166"/>
      <c r="AJ7" s="166"/>
      <c r="AK7" s="166"/>
    </row>
    <row r="11" spans="1:37">
      <c r="AD11" s="169" t="s">
        <v>249</v>
      </c>
    </row>
    <row r="12" spans="1:37">
      <c r="AD12" s="169" t="s">
        <v>250</v>
      </c>
    </row>
    <row r="13" spans="1:37">
      <c r="AE13" s="170"/>
    </row>
    <row r="22" spans="1:29" ht="19.5" customHeight="1"/>
    <row r="23" spans="1:29" ht="19.5" customHeight="1">
      <c r="A23" s="190" t="s">
        <v>240</v>
      </c>
      <c r="B23" s="190"/>
      <c r="C23" s="190"/>
      <c r="D23" s="190"/>
      <c r="E23" s="190"/>
      <c r="F23" s="190"/>
      <c r="G23" s="190"/>
      <c r="H23" s="190"/>
      <c r="I23" s="190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2020-02-06T01:48:54Z</cp:lastPrinted>
  <dcterms:created xsi:type="dcterms:W3CDTF">2020-01-31T05:43:53Z</dcterms:created>
  <dcterms:modified xsi:type="dcterms:W3CDTF">2020-02-06T01:49:00Z</dcterms:modified>
</cp:coreProperties>
</file>