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330" windowWidth="15480" windowHeight="7410"/>
  </bookViews>
  <sheets>
    <sheet name="FOA" sheetId="1" r:id="rId1"/>
  </sheets>
  <definedNames>
    <definedName name="_xlnm.Print_Area" localSheetId="0">FOA!$B$1:$F$183</definedName>
    <definedName name="_xlnm.Print_Titles" localSheetId="0">FOA!$7:$7</definedName>
  </definedNames>
  <calcPr calcId="145621"/>
</workbook>
</file>

<file path=xl/calcChain.xml><?xml version="1.0" encoding="utf-8"?>
<calcChain xmlns="http://schemas.openxmlformats.org/spreadsheetml/2006/main">
  <c r="A10" i="1" l="1"/>
  <c r="A15" i="1"/>
  <c r="K139" i="1" l="1"/>
  <c r="J139" i="1"/>
  <c r="J156" i="1" l="1"/>
  <c r="K156" i="1" s="1"/>
  <c r="A156" i="1" s="1"/>
  <c r="J155" i="1"/>
  <c r="K155" i="1" s="1"/>
  <c r="A155" i="1" s="1"/>
  <c r="J154" i="1"/>
  <c r="K154" i="1"/>
  <c r="A154" i="1" s="1"/>
  <c r="J151" i="1"/>
  <c r="K151" i="1" s="1"/>
  <c r="J150" i="1"/>
  <c r="K150" i="1" s="1"/>
  <c r="A150" i="1" s="1"/>
  <c r="J149" i="1"/>
  <c r="K149" i="1" s="1"/>
  <c r="A149" i="1" s="1"/>
  <c r="J148" i="1"/>
  <c r="K148" i="1" s="1"/>
  <c r="A148" i="1" s="1"/>
  <c r="J147" i="1"/>
  <c r="K147" i="1" s="1"/>
  <c r="A147" i="1" s="1"/>
  <c r="J146" i="1"/>
  <c r="K146" i="1" s="1"/>
  <c r="A146" i="1" s="1"/>
  <c r="J145" i="1"/>
  <c r="K145" i="1" s="1"/>
  <c r="J144" i="1"/>
  <c r="K144" i="1" s="1"/>
  <c r="A144" i="1" s="1"/>
  <c r="J142" i="1"/>
  <c r="K142" i="1"/>
  <c r="A142" i="1" s="1"/>
  <c r="J141" i="1"/>
  <c r="K141" i="1" s="1"/>
  <c r="A141" i="1" s="1"/>
  <c r="J140" i="1"/>
  <c r="K140" i="1" s="1"/>
  <c r="A140" i="1" s="1"/>
  <c r="J138" i="1"/>
  <c r="K138" i="1" s="1"/>
  <c r="A138" i="1" s="1"/>
  <c r="J137" i="1"/>
  <c r="K137" i="1"/>
  <c r="A137" i="1" s="1"/>
  <c r="J136" i="1"/>
  <c r="K136" i="1" s="1"/>
  <c r="A136" i="1" s="1"/>
  <c r="J135" i="1"/>
  <c r="K135" i="1" s="1"/>
  <c r="A135" i="1" s="1"/>
  <c r="J134" i="1"/>
  <c r="K134" i="1" s="1"/>
  <c r="A134" i="1" s="1"/>
  <c r="J133" i="1"/>
  <c r="K133" i="1" s="1"/>
  <c r="A133" i="1" s="1"/>
  <c r="J132" i="1"/>
  <c r="K132" i="1" s="1"/>
  <c r="A132" i="1" s="1"/>
  <c r="J131" i="1"/>
  <c r="K131" i="1" s="1"/>
  <c r="A131" i="1" s="1"/>
  <c r="J130" i="1"/>
  <c r="K130" i="1"/>
  <c r="A139" i="1" s="1"/>
  <c r="J129" i="1"/>
  <c r="K129" i="1" s="1"/>
  <c r="A129" i="1" s="1"/>
  <c r="J128" i="1"/>
  <c r="K128" i="1" s="1"/>
  <c r="A128" i="1" s="1"/>
  <c r="J127" i="1"/>
  <c r="K127" i="1"/>
  <c r="A127" i="1" s="1"/>
  <c r="J126" i="1"/>
  <c r="K126" i="1"/>
  <c r="A126" i="1" s="1"/>
  <c r="J125" i="1"/>
  <c r="K125" i="1" s="1"/>
  <c r="A125" i="1" s="1"/>
  <c r="J124" i="1"/>
  <c r="K124" i="1" s="1"/>
  <c r="A124" i="1" s="1"/>
  <c r="J123" i="1"/>
  <c r="K123" i="1" s="1"/>
  <c r="A123" i="1" s="1"/>
  <c r="J122" i="1"/>
  <c r="K122" i="1" s="1"/>
  <c r="A122" i="1" s="1"/>
  <c r="J121" i="1"/>
  <c r="K121" i="1" s="1"/>
  <c r="A121" i="1" s="1"/>
  <c r="J120" i="1"/>
  <c r="K120" i="1" s="1"/>
  <c r="A120" i="1" s="1"/>
  <c r="J119" i="1"/>
  <c r="K119" i="1" s="1"/>
  <c r="A119" i="1" s="1"/>
  <c r="J118" i="1"/>
  <c r="K118" i="1"/>
  <c r="A118" i="1" s="1"/>
  <c r="J117" i="1"/>
  <c r="K117" i="1" s="1"/>
  <c r="A117" i="1" s="1"/>
  <c r="J116" i="1"/>
  <c r="K116" i="1" s="1"/>
  <c r="A116" i="1" s="1"/>
  <c r="J115" i="1"/>
  <c r="K115" i="1" s="1"/>
  <c r="A115" i="1" s="1"/>
  <c r="J114" i="1"/>
  <c r="K114" i="1" s="1"/>
  <c r="A114" i="1" s="1"/>
  <c r="J113" i="1"/>
  <c r="K113" i="1" s="1"/>
  <c r="A113" i="1" s="1"/>
  <c r="J112" i="1"/>
  <c r="K112" i="1" s="1"/>
  <c r="A112" i="1" s="1"/>
  <c r="J111" i="1"/>
  <c r="K111" i="1"/>
  <c r="A111" i="1" s="1"/>
  <c r="J110" i="1"/>
  <c r="K110" i="1"/>
  <c r="A110" i="1" s="1"/>
  <c r="J109" i="1"/>
  <c r="K109" i="1" s="1"/>
  <c r="A109" i="1" s="1"/>
  <c r="J108" i="1"/>
  <c r="K108" i="1" s="1"/>
  <c r="A108" i="1" s="1"/>
  <c r="J107" i="1"/>
  <c r="K107" i="1" s="1"/>
  <c r="A107" i="1" s="1"/>
  <c r="J106" i="1"/>
  <c r="K106" i="1" s="1"/>
  <c r="A106" i="1" s="1"/>
  <c r="J105" i="1"/>
  <c r="K105" i="1" s="1"/>
  <c r="A105" i="1" s="1"/>
  <c r="J104" i="1"/>
  <c r="K104" i="1" s="1"/>
  <c r="A104" i="1" s="1"/>
  <c r="J103" i="1"/>
  <c r="K103" i="1"/>
  <c r="A103" i="1" s="1"/>
  <c r="J102" i="1"/>
  <c r="K102" i="1"/>
  <c r="A102" i="1" s="1"/>
  <c r="J101" i="1"/>
  <c r="K101" i="1" s="1"/>
  <c r="A101" i="1" s="1"/>
  <c r="J100" i="1"/>
  <c r="K100" i="1" s="1"/>
  <c r="A100" i="1" s="1"/>
  <c r="J99" i="1"/>
  <c r="K99" i="1" s="1"/>
  <c r="A99" i="1" s="1"/>
  <c r="J98" i="1"/>
  <c r="K98" i="1" s="1"/>
  <c r="A98" i="1" s="1"/>
  <c r="J97" i="1"/>
  <c r="K97" i="1" s="1"/>
  <c r="A97" i="1" s="1"/>
  <c r="J96" i="1"/>
  <c r="K96" i="1" s="1"/>
  <c r="A96" i="1" s="1"/>
  <c r="J95" i="1"/>
  <c r="K95" i="1"/>
  <c r="A95" i="1" s="1"/>
  <c r="J94" i="1"/>
  <c r="K94" i="1"/>
  <c r="A94" i="1" s="1"/>
  <c r="J93" i="1"/>
  <c r="K93" i="1" s="1"/>
  <c r="A93" i="1" s="1"/>
  <c r="J92" i="1"/>
  <c r="K92" i="1" s="1"/>
  <c r="A92" i="1" s="1"/>
  <c r="J91" i="1"/>
  <c r="K91" i="1" s="1"/>
  <c r="A91" i="1" s="1"/>
  <c r="J90" i="1"/>
  <c r="K90" i="1" s="1"/>
  <c r="A90" i="1" s="1"/>
  <c r="J89" i="1"/>
  <c r="K89" i="1" s="1"/>
  <c r="A89" i="1" s="1"/>
  <c r="J88" i="1"/>
  <c r="K88" i="1" s="1"/>
  <c r="A88" i="1" s="1"/>
  <c r="J87" i="1"/>
  <c r="K87" i="1"/>
  <c r="A87" i="1" s="1"/>
  <c r="J86" i="1"/>
  <c r="K86" i="1" s="1"/>
  <c r="J85" i="1"/>
  <c r="K85" i="1" s="1"/>
  <c r="A85" i="1" s="1"/>
  <c r="J84" i="1"/>
  <c r="K84" i="1" s="1"/>
  <c r="A84" i="1" s="1"/>
  <c r="J83" i="1"/>
  <c r="K83" i="1" s="1"/>
  <c r="A83" i="1" s="1"/>
  <c r="J82" i="1"/>
  <c r="K82" i="1" s="1"/>
  <c r="A82" i="1" s="1"/>
  <c r="J81" i="1"/>
  <c r="K81" i="1"/>
  <c r="A81" i="1" s="1"/>
  <c r="J80" i="1"/>
  <c r="K80" i="1"/>
  <c r="A80" i="1" s="1"/>
  <c r="J79" i="1"/>
  <c r="K79" i="1" s="1"/>
  <c r="A79" i="1" s="1"/>
  <c r="J78" i="1"/>
  <c r="K78" i="1" s="1"/>
  <c r="A78" i="1" s="1"/>
  <c r="J77" i="1"/>
  <c r="K77" i="1" s="1"/>
  <c r="A77" i="1" s="1"/>
  <c r="J76" i="1"/>
  <c r="K76" i="1" s="1"/>
  <c r="A76" i="1" s="1"/>
  <c r="J75" i="1"/>
  <c r="K75" i="1" s="1"/>
  <c r="A75" i="1" s="1"/>
  <c r="J74" i="1"/>
  <c r="K74" i="1" s="1"/>
  <c r="A74" i="1" s="1"/>
  <c r="J73" i="1"/>
  <c r="K73" i="1"/>
  <c r="A73" i="1" s="1"/>
  <c r="J72" i="1"/>
  <c r="K72" i="1"/>
  <c r="A72" i="1" s="1"/>
  <c r="J71" i="1"/>
  <c r="K71" i="1" s="1"/>
  <c r="A71" i="1" s="1"/>
  <c r="J70" i="1"/>
  <c r="K70" i="1" s="1"/>
  <c r="A70" i="1" s="1"/>
  <c r="J69" i="1"/>
  <c r="K69" i="1" s="1"/>
  <c r="A69" i="1" s="1"/>
  <c r="J68" i="1"/>
  <c r="K68" i="1" s="1"/>
  <c r="A68" i="1" s="1"/>
  <c r="J67" i="1"/>
  <c r="K67" i="1" s="1"/>
  <c r="A67" i="1" s="1"/>
  <c r="J66" i="1"/>
  <c r="K66" i="1" s="1"/>
  <c r="A66" i="1" s="1"/>
  <c r="J65" i="1"/>
  <c r="K65" i="1"/>
  <c r="A65" i="1" s="1"/>
  <c r="J64" i="1"/>
  <c r="K64" i="1"/>
  <c r="A64" i="1" s="1"/>
  <c r="J63" i="1"/>
  <c r="K63" i="1" s="1"/>
  <c r="A63" i="1" s="1"/>
  <c r="J62" i="1"/>
  <c r="K62" i="1" s="1"/>
  <c r="A62" i="1" s="1"/>
  <c r="J61" i="1"/>
  <c r="K61" i="1" s="1"/>
  <c r="A61" i="1" s="1"/>
  <c r="J60" i="1"/>
  <c r="K60" i="1" s="1"/>
  <c r="A60" i="1" s="1"/>
  <c r="J59" i="1"/>
  <c r="K59" i="1" s="1"/>
  <c r="A59" i="1" s="1"/>
  <c r="J58" i="1"/>
  <c r="K58" i="1" s="1"/>
  <c r="A58" i="1" s="1"/>
  <c r="J57" i="1"/>
  <c r="K57" i="1"/>
  <c r="A57" i="1" s="1"/>
  <c r="J56" i="1"/>
  <c r="K56" i="1"/>
  <c r="A56" i="1" s="1"/>
  <c r="J55" i="1"/>
  <c r="K55" i="1" s="1"/>
  <c r="A55" i="1" s="1"/>
  <c r="J54" i="1"/>
  <c r="K54" i="1" s="1"/>
  <c r="A54" i="1" s="1"/>
  <c r="J53" i="1"/>
  <c r="K53" i="1" s="1"/>
  <c r="A53" i="1" s="1"/>
  <c r="J52" i="1"/>
  <c r="K52" i="1" s="1"/>
  <c r="A52" i="1" s="1"/>
  <c r="J51" i="1"/>
  <c r="K51" i="1" s="1"/>
  <c r="A51" i="1" s="1"/>
  <c r="J50" i="1"/>
  <c r="K50" i="1" s="1"/>
  <c r="A50" i="1" s="1"/>
  <c r="J49" i="1"/>
  <c r="K49" i="1"/>
  <c r="A49" i="1" s="1"/>
  <c r="J48" i="1"/>
  <c r="K48" i="1"/>
  <c r="A48" i="1" s="1"/>
  <c r="J47" i="1"/>
  <c r="K47" i="1" s="1"/>
  <c r="A47" i="1" s="1"/>
  <c r="J46" i="1"/>
  <c r="K46" i="1" s="1"/>
  <c r="A46" i="1" s="1"/>
  <c r="J45" i="1"/>
  <c r="K45" i="1" s="1"/>
  <c r="A45" i="1" s="1"/>
  <c r="J44" i="1"/>
  <c r="K44" i="1" s="1"/>
  <c r="A44" i="1" s="1"/>
  <c r="J43" i="1"/>
  <c r="K43" i="1" s="1"/>
  <c r="A43" i="1" s="1"/>
  <c r="J42" i="1"/>
  <c r="K42" i="1" s="1"/>
  <c r="A42" i="1" s="1"/>
  <c r="J41" i="1"/>
  <c r="K41" i="1"/>
  <c r="A41" i="1" s="1"/>
  <c r="J40" i="1"/>
  <c r="K40" i="1"/>
  <c r="A40" i="1" s="1"/>
  <c r="J39" i="1"/>
  <c r="K39" i="1" s="1"/>
  <c r="A39" i="1" s="1"/>
  <c r="J38" i="1"/>
  <c r="K38" i="1" s="1"/>
  <c r="A38" i="1" s="1"/>
  <c r="J37" i="1"/>
  <c r="K37" i="1" s="1"/>
  <c r="A37" i="1" s="1"/>
  <c r="J36" i="1"/>
  <c r="K36" i="1" s="1"/>
  <c r="A36" i="1" s="1"/>
  <c r="J33" i="1"/>
  <c r="K33" i="1" s="1"/>
  <c r="A33" i="1" s="1"/>
  <c r="J32" i="1"/>
  <c r="K32" i="1" s="1"/>
  <c r="A32" i="1" s="1"/>
  <c r="J31" i="1"/>
  <c r="K31" i="1"/>
  <c r="A31" i="1" s="1"/>
  <c r="J30" i="1"/>
  <c r="K30" i="1"/>
  <c r="A30" i="1" s="1"/>
  <c r="J29" i="1"/>
  <c r="K29" i="1" s="1"/>
  <c r="A29" i="1" s="1"/>
  <c r="J28" i="1"/>
  <c r="K28" i="1" s="1"/>
  <c r="A28" i="1" s="1"/>
  <c r="J27" i="1"/>
  <c r="K27" i="1" s="1"/>
  <c r="A27" i="1" s="1"/>
  <c r="J26" i="1"/>
  <c r="K26" i="1"/>
  <c r="A26" i="1"/>
  <c r="J25" i="1"/>
  <c r="K25" i="1" s="1"/>
  <c r="A25" i="1" s="1"/>
  <c r="J24" i="1"/>
  <c r="K24" i="1" s="1"/>
  <c r="A24" i="1" s="1"/>
  <c r="J23" i="1"/>
  <c r="K23" i="1"/>
  <c r="A23" i="1" s="1"/>
  <c r="J22" i="1"/>
  <c r="K22" i="1"/>
  <c r="A22" i="1"/>
  <c r="J21" i="1"/>
  <c r="K21" i="1" s="1"/>
  <c r="A21" i="1" s="1"/>
  <c r="J20" i="1"/>
  <c r="K20" i="1" s="1"/>
  <c r="A20" i="1" s="1"/>
  <c r="J19" i="1"/>
  <c r="K19" i="1"/>
  <c r="A19" i="1" s="1"/>
  <c r="J18" i="1"/>
  <c r="K18" i="1" s="1"/>
  <c r="A18" i="1" s="1"/>
  <c r="J17" i="1"/>
  <c r="K17" i="1" s="1"/>
  <c r="A17" i="1" s="1"/>
  <c r="J16" i="1"/>
  <c r="K16" i="1" s="1"/>
  <c r="A16" i="1" s="1"/>
  <c r="J15" i="1"/>
  <c r="K15" i="1"/>
  <c r="J14" i="1"/>
  <c r="K14" i="1"/>
  <c r="A14" i="1" s="1"/>
  <c r="J13" i="1"/>
  <c r="K13" i="1" s="1"/>
  <c r="A13" i="1" s="1"/>
  <c r="J12" i="1"/>
  <c r="K12" i="1" s="1"/>
  <c r="A12" i="1" s="1"/>
  <c r="J11" i="1"/>
  <c r="K11" i="1" s="1"/>
  <c r="A11" i="1" s="1"/>
  <c r="J10" i="1"/>
  <c r="K10" i="1"/>
  <c r="J9" i="1"/>
  <c r="K9" i="1" s="1"/>
  <c r="A9" i="1" s="1"/>
  <c r="J8" i="1"/>
  <c r="K8" i="1" s="1"/>
  <c r="BG1" i="1"/>
  <c r="BA1" i="1"/>
  <c r="BB1" i="1" s="1"/>
  <c r="A130" i="1"/>
  <c r="E1" i="1"/>
  <c r="BC1" i="1" l="1"/>
  <c r="BD1" i="1"/>
  <c r="BE1" i="1" l="1"/>
</calcChain>
</file>

<file path=xl/sharedStrings.xml><?xml version="1.0" encoding="utf-8"?>
<sst xmlns="http://schemas.openxmlformats.org/spreadsheetml/2006/main" count="202" uniqueCount="195">
  <si>
    <t>銀行代號：</t>
  </si>
  <si>
    <t>報表日期：</t>
  </si>
  <si>
    <t>報表編號：</t>
    <phoneticPr fontId="4" type="noConversion"/>
  </si>
  <si>
    <t>FB2</t>
    <phoneticPr fontId="4" type="noConversion"/>
  </si>
  <si>
    <t>報表名稱：</t>
    <phoneticPr fontId="4" type="noConversion"/>
  </si>
  <si>
    <t>人民幣千元</t>
    <phoneticPr fontId="4" type="noConversion"/>
  </si>
  <si>
    <t>檢核註記</t>
    <phoneticPr fontId="4" type="noConversion"/>
  </si>
  <si>
    <t>項目
代號</t>
  </si>
  <si>
    <t>金額</t>
  </si>
  <si>
    <t>資產</t>
  </si>
  <si>
    <t>存放及拆借同業</t>
  </si>
  <si>
    <t>存放銀行同業</t>
  </si>
  <si>
    <t>(減)：備抵呆帳-存放銀行同業</t>
  </si>
  <si>
    <t>銀行同業透支</t>
  </si>
  <si>
    <t>拆放銀行同業</t>
  </si>
  <si>
    <t>(減)：備抵呆帳-拆放銀行同業</t>
  </si>
  <si>
    <t>透過損益按公允價值衡量之金融資產</t>
  </si>
  <si>
    <t>附賣回票券及債券投資</t>
  </si>
  <si>
    <t>應收款項-淨額</t>
  </si>
  <si>
    <t>應收帳款</t>
  </si>
  <si>
    <t>(減)：備抵呆帳-應收帳款</t>
  </si>
  <si>
    <t>應收收益</t>
  </si>
  <si>
    <t>(減)：備抵呆帳-應收收益</t>
  </si>
  <si>
    <t>應收利息</t>
  </si>
  <si>
    <t>(減)：備抵呆帳-應收利息</t>
  </si>
  <si>
    <t>應收承兌票款</t>
  </si>
  <si>
    <t>(減)：備抵呆帳-應收承兌票款</t>
  </si>
  <si>
    <t>應收承購帳款-無追索權</t>
  </si>
  <si>
    <t>(減)：備抵呆帳-應收承購帳款-無追索權</t>
  </si>
  <si>
    <t>應收即期外匯款</t>
  </si>
  <si>
    <t>其他應收款</t>
  </si>
  <si>
    <r>
      <t>(</t>
    </r>
    <r>
      <rPr>
        <sz val="10"/>
        <rFont val="新細明體"/>
        <family val="1"/>
        <charset val="136"/>
      </rPr>
      <t>減</t>
    </r>
    <r>
      <rPr>
        <sz val="10"/>
        <rFont val="Times New Roman"/>
        <family val="1"/>
      </rPr>
      <t>)</t>
    </r>
    <r>
      <rPr>
        <sz val="10"/>
        <rFont val="新細明體"/>
        <family val="1"/>
        <charset val="136"/>
      </rPr>
      <t>：備抵呆帳-應收款項</t>
    </r>
  </si>
  <si>
    <t>貼現及放款-淨額</t>
  </si>
  <si>
    <t>進口押匯</t>
  </si>
  <si>
    <t>出口押匯</t>
  </si>
  <si>
    <t>貼現</t>
  </si>
  <si>
    <t>短期放款</t>
  </si>
  <si>
    <t>應收帳款融資</t>
  </si>
  <si>
    <t>短期擔保放款</t>
  </si>
  <si>
    <t>中期放款</t>
  </si>
  <si>
    <t>中期擔保放款</t>
  </si>
  <si>
    <t>長期放款</t>
  </si>
  <si>
    <t>長期擔保放款</t>
  </si>
  <si>
    <t>放款轉列之催收款項</t>
  </si>
  <si>
    <t>(減)：備抵呆帳-貼現及放款</t>
  </si>
  <si>
    <t>加(減)：貼現及放款折溢價調整</t>
  </si>
  <si>
    <t>加(減)：放款轉列之催收款折溢價調整</t>
  </si>
  <si>
    <t>加(減)：貼現及放款採避險會計之調整數</t>
  </si>
  <si>
    <t>受限制資產-淨額</t>
  </si>
  <si>
    <t>其他金融資產-淨額</t>
  </si>
  <si>
    <t>長期信託投資</t>
  </si>
  <si>
    <t>短期墊款</t>
  </si>
  <si>
    <t>買入匯款</t>
  </si>
  <si>
    <t>(減)：備抵呆帳—買入匯款</t>
  </si>
  <si>
    <t>非放款轉列之催收款項</t>
  </si>
  <si>
    <t>(減)：備抵呆帳-非放款轉列之催收款項</t>
  </si>
  <si>
    <t>其他什項金融資產</t>
  </si>
  <si>
    <t>(減)：累計減損-其他什項金融資產</t>
  </si>
  <si>
    <t>聯行往來（借方）</t>
  </si>
  <si>
    <r>
      <t>其他資產</t>
    </r>
    <r>
      <rPr>
        <sz val="10"/>
        <rFont val="Times New Roman"/>
        <family val="1"/>
      </rPr>
      <t>-</t>
    </r>
    <r>
      <rPr>
        <sz val="10"/>
        <rFont val="新細明體"/>
        <family val="1"/>
        <charset val="136"/>
      </rPr>
      <t>淨額</t>
    </r>
  </si>
  <si>
    <t>資產總計</t>
  </si>
  <si>
    <t>負債</t>
  </si>
  <si>
    <t>銀行同業存款</t>
  </si>
  <si>
    <t>透支銀行同業</t>
  </si>
  <si>
    <t>銀行同業拆放</t>
  </si>
  <si>
    <t>同業融資</t>
  </si>
  <si>
    <t>透過損益按公允價值衡量之金融負債</t>
  </si>
  <si>
    <t>附買回票券及債券負債</t>
  </si>
  <si>
    <t>應付款項</t>
  </si>
  <si>
    <t>應付帳款</t>
  </si>
  <si>
    <t>應付費用</t>
  </si>
  <si>
    <t>應付利息</t>
  </si>
  <si>
    <t>承兌匯票</t>
  </si>
  <si>
    <t>應付承購帳款</t>
  </si>
  <si>
    <t>應付代收款</t>
  </si>
  <si>
    <t>應付即期外匯款</t>
  </si>
  <si>
    <t>其他應付款</t>
  </si>
  <si>
    <t>存款及匯款</t>
  </si>
  <si>
    <t>外匯活期存款</t>
    <phoneticPr fontId="4" type="noConversion"/>
  </si>
  <si>
    <t>外匯定期存款</t>
  </si>
  <si>
    <t>匯出匯款</t>
  </si>
  <si>
    <t>應解匯款</t>
  </si>
  <si>
    <t>加(減)：存款採避險會計之調整數</t>
  </si>
  <si>
    <t>應付金融債券</t>
  </si>
  <si>
    <t>其他金融負債</t>
  </si>
  <si>
    <t>結構型商品所收本金</t>
  </si>
  <si>
    <t>其他按攤銷後成本衡量之金融負債</t>
  </si>
  <si>
    <t>短期借款</t>
  </si>
  <si>
    <t>應付商業本票</t>
  </si>
  <si>
    <t>(減)：應付商業本票折價</t>
  </si>
  <si>
    <t>長期借款</t>
  </si>
  <si>
    <t>其他什項金融負債</t>
  </si>
  <si>
    <t>負債準備</t>
  </si>
  <si>
    <t>聯行往來（貸方）</t>
  </si>
  <si>
    <t>其他負債</t>
  </si>
  <si>
    <t>負債總計</t>
  </si>
  <si>
    <t>權益</t>
  </si>
  <si>
    <t>保留盈餘</t>
  </si>
  <si>
    <t>累積盈餘</t>
  </si>
  <si>
    <t>累積虧損</t>
  </si>
  <si>
    <t>上期損益</t>
  </si>
  <si>
    <t>本期損益</t>
  </si>
  <si>
    <t>其他權益</t>
  </si>
  <si>
    <t>專撥營業資金</t>
  </si>
  <si>
    <t>權益總計</t>
  </si>
  <si>
    <t>註：</t>
    <phoneticPr fontId="4" type="noConversion"/>
  </si>
  <si>
    <t>單　　位：</t>
  </si>
  <si>
    <t>加(減)：持有供交易之金融負債評價調整</t>
    <phoneticPr fontId="2" type="noConversion"/>
  </si>
  <si>
    <t xml:space="preserve"> 一級
會計項目</t>
    <phoneticPr fontId="2" type="noConversion"/>
  </si>
  <si>
    <t>二級會計項目</t>
    <phoneticPr fontId="2" type="noConversion"/>
  </si>
  <si>
    <t>三級會計項目</t>
    <phoneticPr fontId="2" type="noConversion"/>
  </si>
  <si>
    <t>追溯適用及追溯重編之影響數</t>
    <phoneticPr fontId="2" type="noConversion"/>
  </si>
  <si>
    <t>其他權益-其他</t>
    <phoneticPr fontId="2" type="noConversion"/>
  </si>
  <si>
    <t>外幣支票存款</t>
    <phoneticPr fontId="2" type="noConversion"/>
  </si>
  <si>
    <t>國際金融業務分行人民幣資產負債表</t>
    <phoneticPr fontId="4" type="noConversion"/>
  </si>
  <si>
    <t>銀行同業貿易融資墊款</t>
    <phoneticPr fontId="2" type="noConversion"/>
  </si>
  <si>
    <t>(減)：備抵呆帳-銀行同業貿易融資墊款</t>
    <phoneticPr fontId="2" type="noConversion"/>
  </si>
  <si>
    <t>拆放證券公司</t>
  </si>
  <si>
    <t>(減)：備抵呆帳-拆放證券公司</t>
  </si>
  <si>
    <t>證券公司拆放</t>
  </si>
  <si>
    <t>存放央行</t>
    <phoneticPr fontId="2" type="noConversion"/>
  </si>
  <si>
    <t>央行及銀行同業存款</t>
    <phoneticPr fontId="4" type="noConversion"/>
  </si>
  <si>
    <t>央行存款</t>
    <phoneticPr fontId="2" type="noConversion"/>
  </si>
  <si>
    <t>央行拆放</t>
    <phoneticPr fontId="2" type="noConversion"/>
  </si>
  <si>
    <t>央行及同業融資</t>
    <phoneticPr fontId="2" type="noConversion"/>
  </si>
  <si>
    <t>央行放款轉融資</t>
    <phoneticPr fontId="2" type="noConversion"/>
  </si>
  <si>
    <t>不動產及設備-淨額</t>
    <phoneticPr fontId="2" type="noConversion"/>
  </si>
  <si>
    <t>無形資產-淨額</t>
    <phoneticPr fontId="2" type="noConversion"/>
  </si>
  <si>
    <t>指定為透過損益按公允價值衡量之金融負債其變動金額來自信用風險</t>
  </si>
  <si>
    <t>應收衍生性商品違約交割款</t>
  </si>
  <si>
    <t>(減)：備抵呆帳-應收衍生性商品違約交割款</t>
  </si>
  <si>
    <t>兌換（借方）</t>
  </si>
  <si>
    <t>兌換（貸方）</t>
  </si>
  <si>
    <t>持有供交易之金融負債</t>
    <phoneticPr fontId="2" type="noConversion"/>
  </si>
  <si>
    <t>外匯可轉讓定期存單</t>
    <phoneticPr fontId="2" type="noConversion"/>
  </si>
  <si>
    <r>
      <t xml:space="preserve">1.  </t>
    </r>
    <r>
      <rPr>
        <sz val="9"/>
        <rFont val="新細明體"/>
        <family val="1"/>
        <charset val="136"/>
      </rPr>
      <t>本表數字，除定義另有說明外，均以正值填報。其原則說明如下：</t>
    </r>
    <phoneticPr fontId="4" type="noConversion"/>
  </si>
  <si>
    <r>
      <t xml:space="preserve">    (1)  </t>
    </r>
    <r>
      <rPr>
        <sz val="9"/>
        <rFont val="新細明體"/>
        <family val="1"/>
        <charset val="136"/>
      </rPr>
      <t>如該數值必為加項時，則該數值前面不必冠「＋」號，檢核公式以加項表示。</t>
    </r>
    <phoneticPr fontId="4" type="noConversion"/>
  </si>
  <si>
    <r>
      <t xml:space="preserve">    (2)  </t>
    </r>
    <r>
      <rPr>
        <sz val="9"/>
        <rFont val="新細明體"/>
        <family val="1"/>
        <charset val="136"/>
      </rPr>
      <t>如該數值必為減項時，則該數值前面不必冠「－」號，而檢核公式以減項表示。</t>
    </r>
    <phoneticPr fontId="4" type="noConversion"/>
  </si>
  <si>
    <r>
      <t xml:space="preserve">2.  </t>
    </r>
    <r>
      <rPr>
        <sz val="9"/>
        <rFont val="細明體"/>
        <family val="3"/>
        <charset val="136"/>
      </rPr>
      <t>除下列項目外，本表會計項目之定義，請參閱金管會單一申報窗口「資產負債表」</t>
    </r>
    <r>
      <rPr>
        <sz val="9"/>
        <rFont val="Times New Roman"/>
        <family val="1"/>
      </rPr>
      <t>(AI201</t>
    </r>
    <r>
      <rPr>
        <sz val="9"/>
        <rFont val="細明體"/>
        <family val="3"/>
        <charset val="136"/>
      </rPr>
      <t>及</t>
    </r>
    <r>
      <rPr>
        <sz val="9"/>
        <rFont val="Times New Roman"/>
        <family val="1"/>
      </rPr>
      <t xml:space="preserve">BI201) </t>
    </r>
    <r>
      <rPr>
        <sz val="9"/>
        <rFont val="細明體"/>
        <family val="3"/>
        <charset val="136"/>
      </rPr>
      <t>之相關定義：</t>
    </r>
    <phoneticPr fontId="4" type="noConversion"/>
  </si>
  <si>
    <r>
      <t xml:space="preserve">    (2)  </t>
    </r>
    <r>
      <rPr>
        <sz val="9"/>
        <rFont val="新細明體"/>
        <family val="1"/>
        <charset val="136"/>
      </rPr>
      <t>項目代號</t>
    </r>
    <r>
      <rPr>
        <sz val="9"/>
        <rFont val="Times New Roman"/>
        <family val="1"/>
      </rPr>
      <t>19693</t>
    </r>
    <r>
      <rPr>
        <sz val="9"/>
        <rFont val="新細明體"/>
        <family val="1"/>
        <charset val="136"/>
      </rPr>
      <t>「聯行往來</t>
    </r>
    <r>
      <rPr>
        <sz val="9"/>
        <rFont val="Times New Roman"/>
        <family val="1"/>
      </rPr>
      <t xml:space="preserve"> (</t>
    </r>
    <r>
      <rPr>
        <sz val="9"/>
        <rFont val="新細明體"/>
        <family val="1"/>
        <charset val="136"/>
      </rPr>
      <t>借方</t>
    </r>
    <r>
      <rPr>
        <sz val="9"/>
        <rFont val="Times New Roman"/>
        <family val="1"/>
      </rPr>
      <t>)</t>
    </r>
    <r>
      <rPr>
        <sz val="9"/>
        <rFont val="新細明體"/>
        <family val="1"/>
        <charset val="136"/>
      </rPr>
      <t>」及項目代號</t>
    </r>
    <r>
      <rPr>
        <sz val="9"/>
        <rFont val="Times New Roman"/>
        <family val="1"/>
      </rPr>
      <t>29693</t>
    </r>
    <r>
      <rPr>
        <sz val="9"/>
        <rFont val="新細明體"/>
        <family val="1"/>
        <charset val="136"/>
      </rPr>
      <t>「聯行往來</t>
    </r>
    <r>
      <rPr>
        <sz val="9"/>
        <rFont val="Times New Roman"/>
        <family val="1"/>
      </rPr>
      <t xml:space="preserve"> (</t>
    </r>
    <r>
      <rPr>
        <sz val="9"/>
        <rFont val="新細明體"/>
        <family val="1"/>
        <charset val="136"/>
      </rPr>
      <t>貸方</t>
    </r>
    <r>
      <rPr>
        <sz val="9"/>
        <rFont val="Times New Roman"/>
        <family val="1"/>
      </rPr>
      <t>)</t>
    </r>
    <r>
      <rPr>
        <sz val="9"/>
        <rFont val="新細明體"/>
        <family val="1"/>
        <charset val="136"/>
      </rPr>
      <t>」：</t>
    </r>
    <r>
      <rPr>
        <b/>
        <sz val="10"/>
        <color indexed="10"/>
        <rFont val="新細明體"/>
        <family val="1"/>
        <charset val="136"/>
      </rPr>
      <t/>
    </r>
    <phoneticPr fontId="4" type="noConversion"/>
  </si>
  <si>
    <r>
      <t xml:space="preserve">          A.  </t>
    </r>
    <r>
      <rPr>
        <sz val="9"/>
        <rFont val="新細明體"/>
        <family val="1"/>
        <charset val="136"/>
      </rPr>
      <t>就本國銀行而言，係指</t>
    </r>
    <r>
      <rPr>
        <sz val="9"/>
        <rFont val="Times New Roman"/>
        <family val="1"/>
      </rPr>
      <t>AI201</t>
    </r>
    <r>
      <rPr>
        <sz val="9"/>
        <rFont val="新細明體"/>
        <family val="1"/>
        <charset val="136"/>
      </rPr>
      <t>項目代號</t>
    </r>
    <r>
      <rPr>
        <sz val="9"/>
        <rFont val="Times New Roman"/>
        <family val="1"/>
      </rPr>
      <t>19693</t>
    </r>
    <r>
      <rPr>
        <sz val="9"/>
        <rFont val="新細明體"/>
        <family val="1"/>
        <charset val="136"/>
      </rPr>
      <t>「聯行往來</t>
    </r>
    <r>
      <rPr>
        <sz val="9"/>
        <rFont val="Times New Roman"/>
        <family val="1"/>
      </rPr>
      <t xml:space="preserve"> (</t>
    </r>
    <r>
      <rPr>
        <sz val="9"/>
        <rFont val="新細明體"/>
        <family val="1"/>
        <charset val="136"/>
      </rPr>
      <t>借方</t>
    </r>
    <r>
      <rPr>
        <sz val="9"/>
        <rFont val="Times New Roman"/>
        <family val="1"/>
      </rPr>
      <t>)</t>
    </r>
    <r>
      <rPr>
        <sz val="9"/>
        <rFont val="新細明體"/>
        <family val="1"/>
        <charset val="136"/>
      </rPr>
      <t>」及項目代號</t>
    </r>
    <r>
      <rPr>
        <sz val="9"/>
        <rFont val="Times New Roman"/>
        <family val="1"/>
      </rPr>
      <t>29693</t>
    </r>
    <r>
      <rPr>
        <sz val="9"/>
        <rFont val="新細明體"/>
        <family val="1"/>
        <charset val="136"/>
      </rPr>
      <t>「聯行往來</t>
    </r>
    <r>
      <rPr>
        <sz val="9"/>
        <rFont val="Times New Roman"/>
        <family val="1"/>
      </rPr>
      <t xml:space="preserve"> (</t>
    </r>
    <r>
      <rPr>
        <sz val="9"/>
        <rFont val="新細明體"/>
        <family val="1"/>
        <charset val="136"/>
      </rPr>
      <t>貸方</t>
    </r>
    <r>
      <rPr>
        <sz val="9"/>
        <rFont val="Times New Roman"/>
        <family val="1"/>
      </rPr>
      <t>)</t>
    </r>
    <r>
      <rPr>
        <sz val="9"/>
        <rFont val="新細明體"/>
        <family val="1"/>
        <charset val="136"/>
      </rPr>
      <t>」。</t>
    </r>
    <phoneticPr fontId="4" type="noConversion"/>
  </si>
  <si>
    <r>
      <t xml:space="preserve">          B.  </t>
    </r>
    <r>
      <rPr>
        <sz val="9"/>
        <rFont val="新細明體"/>
        <family val="1"/>
        <charset val="136"/>
      </rPr>
      <t>就外商銀行而言：</t>
    </r>
    <phoneticPr fontId="4" type="noConversion"/>
  </si>
  <si>
    <t>強制透過損益按公允價值衡量之金融資產</t>
    <phoneticPr fontId="2" type="noConversion"/>
  </si>
  <si>
    <t xml:space="preserve">透過其他綜合損益按公允價值衡量之金融資產 </t>
    <phoneticPr fontId="2" type="noConversion"/>
  </si>
  <si>
    <t>透過其他綜合損益按公允價值衡量之權益工具</t>
    <phoneticPr fontId="2" type="noConversion"/>
  </si>
  <si>
    <t>加(減)：透過其他綜合損益按公允價值衡量之權益工具評價調整</t>
    <phoneticPr fontId="2" type="noConversion"/>
  </si>
  <si>
    <t>透過其他綜合損益按公允價值衡量之債務工具</t>
    <phoneticPr fontId="2" type="noConversion"/>
  </si>
  <si>
    <t>按攤銷後成本衡量之債務工具投資</t>
    <phoneticPr fontId="2" type="noConversion"/>
  </si>
  <si>
    <t>避險工具之損益</t>
  </si>
  <si>
    <t>透過其他綜合損益按公允價值衡量之權益工具評價損益</t>
  </si>
  <si>
    <t>加(減)：強制透過損益按公允價值衡量之金融資產評價調整</t>
    <phoneticPr fontId="2" type="noConversion"/>
  </si>
  <si>
    <t>加(減)：透過其他綜合損益按公允價值衡量之債務工具評價調整</t>
    <phoneticPr fontId="2" type="noConversion"/>
  </si>
  <si>
    <t>(減)：累計減損-按攤銷後成本衡量之債務工具投資</t>
    <phoneticPr fontId="2" type="noConversion"/>
  </si>
  <si>
    <t>加(減)：按攤銷後成本衡量之債務工具投資採避險會計之調整數</t>
    <phoneticPr fontId="2" type="noConversion"/>
  </si>
  <si>
    <r>
      <t xml:space="preserve">    (3)  </t>
    </r>
    <r>
      <rPr>
        <sz val="9"/>
        <rFont val="新細明體"/>
        <family val="1"/>
        <charset val="136"/>
      </rPr>
      <t>如該數值可能為加或減項時，則該數值如屬加項前面不必冠「＋」號，如屬減項前面必須冠「－」號，二者之檢核</t>
    </r>
    <phoneticPr fontId="4" type="noConversion"/>
  </si>
  <si>
    <r>
      <t xml:space="preserve">    (1)  </t>
    </r>
    <r>
      <rPr>
        <sz val="9"/>
        <rFont val="新細明體"/>
        <family val="1"/>
        <charset val="136"/>
      </rPr>
      <t>項目代號</t>
    </r>
    <r>
      <rPr>
        <sz val="9"/>
        <rFont val="Times New Roman"/>
        <family val="1"/>
      </rPr>
      <t>11000</t>
    </r>
    <r>
      <rPr>
        <sz val="9"/>
        <rFont val="新細明體"/>
        <family val="1"/>
        <charset val="136"/>
      </rPr>
      <t>「存放及拆借同業」包含項目代號</t>
    </r>
    <r>
      <rPr>
        <sz val="9"/>
        <rFont val="Times New Roman"/>
        <family val="1"/>
      </rPr>
      <t>11021</t>
    </r>
    <r>
      <rPr>
        <sz val="9"/>
        <rFont val="新細明體"/>
        <family val="1"/>
        <charset val="136"/>
      </rPr>
      <t>「存放銀行同業」、項目代號</t>
    </r>
    <r>
      <rPr>
        <sz val="9"/>
        <rFont val="Times New Roman"/>
        <family val="1"/>
      </rPr>
      <t>11022</t>
    </r>
    <r>
      <rPr>
        <sz val="9"/>
        <rFont val="新細明體"/>
        <family val="1"/>
        <charset val="136"/>
      </rPr>
      <t>「</t>
    </r>
    <r>
      <rPr>
        <sz val="9"/>
        <rFont val="Times New Roman"/>
        <family val="1"/>
      </rPr>
      <t>(</t>
    </r>
    <r>
      <rPr>
        <sz val="9"/>
        <rFont val="新細明體"/>
        <family val="1"/>
        <charset val="136"/>
      </rPr>
      <t>減</t>
    </r>
    <r>
      <rPr>
        <sz val="9"/>
        <rFont val="Times New Roman"/>
        <family val="1"/>
      </rPr>
      <t>)</t>
    </r>
    <r>
      <rPr>
        <sz val="9"/>
        <rFont val="新細明體"/>
        <family val="1"/>
        <charset val="136"/>
      </rPr>
      <t>：備抵呆帳</t>
    </r>
    <r>
      <rPr>
        <sz val="9"/>
        <rFont val="Times New Roman"/>
        <family val="1"/>
      </rPr>
      <t>-</t>
    </r>
    <r>
      <rPr>
        <sz val="9"/>
        <rFont val="新細明體"/>
        <family val="1"/>
        <charset val="136"/>
      </rPr>
      <t>存放</t>
    </r>
    <phoneticPr fontId="4" type="noConversion"/>
  </si>
  <si>
    <r>
      <t xml:space="preserve">           </t>
    </r>
    <r>
      <rPr>
        <sz val="9"/>
        <rFont val="新細明體"/>
        <family val="1"/>
        <charset val="136"/>
      </rPr>
      <t>銀行同業」、項目代號</t>
    </r>
    <r>
      <rPr>
        <sz val="9"/>
        <rFont val="Times New Roman"/>
        <family val="1"/>
      </rPr>
      <t>11501</t>
    </r>
    <r>
      <rPr>
        <sz val="9"/>
        <rFont val="新細明體"/>
        <family val="1"/>
        <charset val="136"/>
      </rPr>
      <t>「銀行同業透支」、項目代號</t>
    </r>
    <r>
      <rPr>
        <sz val="9"/>
        <rFont val="Times New Roman"/>
        <family val="1"/>
      </rPr>
      <t>11503</t>
    </r>
    <r>
      <rPr>
        <sz val="9"/>
        <rFont val="新細明體"/>
        <family val="1"/>
        <charset val="136"/>
      </rPr>
      <t>「拆放銀行同業」、項目代號</t>
    </r>
    <r>
      <rPr>
        <sz val="9"/>
        <rFont val="Times New Roman"/>
        <family val="1"/>
      </rPr>
      <t>11504</t>
    </r>
    <r>
      <rPr>
        <sz val="9"/>
        <rFont val="新細明體"/>
        <family val="1"/>
        <charset val="136"/>
      </rPr>
      <t>「</t>
    </r>
    <r>
      <rPr>
        <sz val="9"/>
        <rFont val="Times New Roman"/>
        <family val="1"/>
      </rPr>
      <t>(</t>
    </r>
    <r>
      <rPr>
        <sz val="9"/>
        <rFont val="新細明體"/>
        <family val="1"/>
        <charset val="136"/>
      </rPr>
      <t>減</t>
    </r>
    <r>
      <rPr>
        <sz val="9"/>
        <rFont val="Times New Roman"/>
        <family val="1"/>
      </rPr>
      <t>)</t>
    </r>
    <r>
      <rPr>
        <sz val="9"/>
        <rFont val="新細明體"/>
        <family val="1"/>
        <charset val="136"/>
      </rPr>
      <t>：備抵</t>
    </r>
    <phoneticPr fontId="4" type="noConversion"/>
  </si>
  <si>
    <r>
      <t xml:space="preserve">           </t>
    </r>
    <r>
      <rPr>
        <sz val="9"/>
        <rFont val="新細明體"/>
        <family val="1"/>
        <charset val="136"/>
      </rPr>
      <t>呆帳</t>
    </r>
    <r>
      <rPr>
        <sz val="9"/>
        <rFont val="Times New Roman"/>
        <family val="1"/>
      </rPr>
      <t>-</t>
    </r>
    <r>
      <rPr>
        <sz val="9"/>
        <rFont val="新細明體"/>
        <family val="1"/>
        <charset val="136"/>
      </rPr>
      <t>拆放銀行同業」、項目代號 11505「銀行同業貿易融資墊款」、項目代號11506「(減)：備抵呆帳-銀行同業</t>
    </r>
    <phoneticPr fontId="2" type="noConversion"/>
  </si>
  <si>
    <r>
      <t xml:space="preserve">           </t>
    </r>
    <r>
      <rPr>
        <sz val="9"/>
        <rFont val="細明體"/>
        <family val="3"/>
        <charset val="136"/>
      </rPr>
      <t>貿易融資墊款」、項目代號</t>
    </r>
    <r>
      <rPr>
        <sz val="9"/>
        <rFont val="Times New Roman"/>
        <family val="1"/>
      </rPr>
      <t>11511</t>
    </r>
    <r>
      <rPr>
        <sz val="9"/>
        <rFont val="細明體"/>
        <family val="3"/>
        <charset val="136"/>
      </rPr>
      <t>「存放央行」。</t>
    </r>
    <phoneticPr fontId="2" type="noConversion"/>
  </si>
  <si>
    <r>
      <t xml:space="preserve">               a. </t>
    </r>
    <r>
      <rPr>
        <sz val="9"/>
        <rFont val="新細明體"/>
        <family val="1"/>
        <charset val="136"/>
      </rPr>
      <t>「聯行往來</t>
    </r>
    <r>
      <rPr>
        <sz val="9"/>
        <rFont val="Times New Roman"/>
        <family val="1"/>
      </rPr>
      <t xml:space="preserve"> (</t>
    </r>
    <r>
      <rPr>
        <sz val="9"/>
        <rFont val="新細明體"/>
        <family val="1"/>
        <charset val="136"/>
      </rPr>
      <t>借方</t>
    </r>
    <r>
      <rPr>
        <sz val="9"/>
        <rFont val="Times New Roman"/>
        <family val="1"/>
      </rPr>
      <t>)</t>
    </r>
    <r>
      <rPr>
        <sz val="9"/>
        <rFont val="新細明體"/>
        <family val="1"/>
        <charset val="136"/>
      </rPr>
      <t>」包含</t>
    </r>
    <r>
      <rPr>
        <sz val="9"/>
        <rFont val="Times New Roman"/>
        <family val="1"/>
      </rPr>
      <t>BI201</t>
    </r>
    <r>
      <rPr>
        <sz val="9"/>
        <rFont val="新細明體"/>
        <family val="1"/>
        <charset val="136"/>
      </rPr>
      <t>項目代號</t>
    </r>
    <r>
      <rPr>
        <sz val="9"/>
        <rFont val="Times New Roman"/>
        <family val="1"/>
      </rPr>
      <t>19681</t>
    </r>
    <r>
      <rPr>
        <sz val="9"/>
        <rFont val="新細明體"/>
        <family val="1"/>
        <charset val="136"/>
      </rPr>
      <t>「存放總行及國外聯行」、項目代號</t>
    </r>
    <r>
      <rPr>
        <sz val="9"/>
        <rFont val="Times New Roman"/>
        <family val="1"/>
      </rPr>
      <t>19683</t>
    </r>
    <r>
      <rPr>
        <sz val="9"/>
        <rFont val="新細明體"/>
        <family val="1"/>
        <charset val="136"/>
      </rPr>
      <t>「總行及國外聯行</t>
    </r>
    <phoneticPr fontId="4" type="noConversion"/>
  </si>
  <si>
    <r>
      <t xml:space="preserve">               b. </t>
    </r>
    <r>
      <rPr>
        <sz val="9"/>
        <rFont val="新細明體"/>
        <family val="1"/>
        <charset val="136"/>
      </rPr>
      <t>「聯行往來</t>
    </r>
    <r>
      <rPr>
        <sz val="9"/>
        <rFont val="Times New Roman"/>
        <family val="1"/>
      </rPr>
      <t xml:space="preserve"> (</t>
    </r>
    <r>
      <rPr>
        <sz val="9"/>
        <rFont val="新細明體"/>
        <family val="1"/>
        <charset val="136"/>
      </rPr>
      <t>貸方</t>
    </r>
    <r>
      <rPr>
        <sz val="9"/>
        <rFont val="Times New Roman"/>
        <family val="1"/>
      </rPr>
      <t>)</t>
    </r>
    <r>
      <rPr>
        <sz val="9"/>
        <rFont val="新細明體"/>
        <family val="1"/>
        <charset val="136"/>
      </rPr>
      <t>」包含</t>
    </r>
    <r>
      <rPr>
        <sz val="9"/>
        <rFont val="Times New Roman"/>
        <family val="1"/>
      </rPr>
      <t>BI201</t>
    </r>
    <r>
      <rPr>
        <sz val="9"/>
        <rFont val="新細明體"/>
        <family val="1"/>
        <charset val="136"/>
      </rPr>
      <t>項目代號</t>
    </r>
    <r>
      <rPr>
        <sz val="9"/>
        <rFont val="Times New Roman"/>
        <family val="1"/>
      </rPr>
      <t>29681</t>
    </r>
    <r>
      <rPr>
        <sz val="9"/>
        <rFont val="新細明體"/>
        <family val="1"/>
        <charset val="136"/>
      </rPr>
      <t>「總行及國外聯行存款」、項目代號</t>
    </r>
    <r>
      <rPr>
        <sz val="9"/>
        <rFont val="Times New Roman"/>
        <family val="1"/>
      </rPr>
      <t>29683</t>
    </r>
    <r>
      <rPr>
        <sz val="9"/>
        <rFont val="新細明體"/>
        <family val="1"/>
        <charset val="136"/>
      </rPr>
      <t>「透支總行及國外</t>
    </r>
    <phoneticPr fontId="4" type="noConversion"/>
  </si>
  <si>
    <r>
      <t xml:space="preserve">           </t>
    </r>
    <r>
      <rPr>
        <sz val="9"/>
        <rFont val="細明體"/>
        <family val="3"/>
        <charset val="136"/>
      </rPr>
      <t>所用資金。</t>
    </r>
    <r>
      <rPr>
        <sz val="9"/>
        <rFont val="Times New Roman"/>
        <family val="1"/>
      </rPr>
      <t xml:space="preserve"> </t>
    </r>
    <phoneticPr fontId="2" type="noConversion"/>
  </si>
  <si>
    <r>
      <t xml:space="preserve">           </t>
    </r>
    <r>
      <rPr>
        <sz val="9"/>
        <rFont val="新細明體"/>
        <family val="1"/>
        <charset val="136"/>
      </rPr>
      <t>公式均以加項表示。</t>
    </r>
    <phoneticPr fontId="4" type="noConversion"/>
  </si>
  <si>
    <r>
      <t xml:space="preserve">                    </t>
    </r>
    <r>
      <rPr>
        <sz val="9"/>
        <rFont val="新細明體"/>
        <family val="1"/>
        <charset val="136"/>
      </rPr>
      <t>透支」、項目代號</t>
    </r>
    <r>
      <rPr>
        <sz val="9"/>
        <rFont val="Times New Roman"/>
        <family val="1"/>
      </rPr>
      <t>19685</t>
    </r>
    <r>
      <rPr>
        <sz val="9"/>
        <rFont val="新細明體"/>
        <family val="1"/>
        <charset val="136"/>
      </rPr>
      <t>「拆放總行及國外聯行」、項目代號</t>
    </r>
    <r>
      <rPr>
        <sz val="9"/>
        <rFont val="Times New Roman"/>
        <family val="1"/>
      </rPr>
      <t>19693</t>
    </r>
    <r>
      <rPr>
        <sz val="9"/>
        <rFont val="新細明體"/>
        <family val="1"/>
        <charset val="136"/>
      </rPr>
      <t>「國內聯行往來</t>
    </r>
    <r>
      <rPr>
        <sz val="9"/>
        <rFont val="Times New Roman"/>
        <family val="1"/>
      </rPr>
      <t xml:space="preserve"> (</t>
    </r>
    <r>
      <rPr>
        <sz val="9"/>
        <rFont val="新細明體"/>
        <family val="1"/>
        <charset val="136"/>
      </rPr>
      <t>借方</t>
    </r>
    <r>
      <rPr>
        <sz val="9"/>
        <rFont val="Times New Roman"/>
        <family val="1"/>
      </rPr>
      <t>)</t>
    </r>
    <r>
      <rPr>
        <sz val="9"/>
        <rFont val="新細明體"/>
        <family val="1"/>
        <charset val="136"/>
      </rPr>
      <t>」。</t>
    </r>
    <phoneticPr fontId="4" type="noConversion"/>
  </si>
  <si>
    <r>
      <t xml:space="preserve">                    </t>
    </r>
    <r>
      <rPr>
        <sz val="9"/>
        <rFont val="新細明體"/>
        <family val="1"/>
        <charset val="136"/>
      </rPr>
      <t>聯行」、項目代號</t>
    </r>
    <r>
      <rPr>
        <sz val="9"/>
        <rFont val="Times New Roman"/>
        <family val="1"/>
      </rPr>
      <t>29685</t>
    </r>
    <r>
      <rPr>
        <sz val="9"/>
        <rFont val="新細明體"/>
        <family val="1"/>
        <charset val="136"/>
      </rPr>
      <t>「總行及國外聯行拆放」、項目代號</t>
    </r>
    <r>
      <rPr>
        <sz val="9"/>
        <rFont val="Times New Roman"/>
        <family val="1"/>
      </rPr>
      <t>29693</t>
    </r>
    <r>
      <rPr>
        <sz val="9"/>
        <rFont val="新細明體"/>
        <family val="1"/>
        <charset val="136"/>
      </rPr>
      <t>「國內聯行往來</t>
    </r>
    <r>
      <rPr>
        <sz val="9"/>
        <rFont val="Times New Roman"/>
        <family val="1"/>
      </rPr>
      <t xml:space="preserve"> (</t>
    </r>
    <r>
      <rPr>
        <sz val="9"/>
        <rFont val="新細明體"/>
        <family val="1"/>
        <charset val="136"/>
      </rPr>
      <t>貸方</t>
    </r>
    <r>
      <rPr>
        <sz val="9"/>
        <rFont val="Times New Roman"/>
        <family val="1"/>
      </rPr>
      <t>)</t>
    </r>
    <r>
      <rPr>
        <sz val="9"/>
        <rFont val="新細明體"/>
        <family val="1"/>
        <charset val="136"/>
      </rPr>
      <t>」。</t>
    </r>
    <phoneticPr fontId="4" type="noConversion"/>
  </si>
  <si>
    <r>
      <t xml:space="preserve">           </t>
    </r>
    <r>
      <rPr>
        <sz val="9"/>
        <rFont val="新細明體"/>
        <family val="1"/>
        <charset val="136"/>
      </rPr>
      <t>申報時，與國內</t>
    </r>
    <r>
      <rPr>
        <sz val="9"/>
        <rFont val="Times New Roman"/>
        <family val="1"/>
      </rPr>
      <t>DBU</t>
    </r>
    <r>
      <rPr>
        <sz val="9"/>
        <rFont val="新細明體"/>
        <family val="1"/>
        <charset val="136"/>
      </rPr>
      <t>、國外總行或同一國外聯行往來之借、貸方金額應各自互抵，分別填列。</t>
    </r>
    <phoneticPr fontId="4" type="noConversion"/>
  </si>
  <si>
    <r>
      <t xml:space="preserve">           </t>
    </r>
    <r>
      <rPr>
        <sz val="9"/>
        <rFont val="新細明體"/>
        <family val="1"/>
        <charset val="136"/>
      </rPr>
      <t>而經特許設立之國際金融業務分行，依「國際金融業務分行設立及應遵行事項辦法」第五條規定專撥之最低營業</t>
    </r>
    <phoneticPr fontId="2" type="noConversion"/>
  </si>
  <si>
    <r>
      <t xml:space="preserve">    (4)  </t>
    </r>
    <r>
      <rPr>
        <sz val="9"/>
        <rFont val="細明體"/>
        <family val="3"/>
        <charset val="136"/>
      </rPr>
      <t>項目代號</t>
    </r>
    <r>
      <rPr>
        <sz val="9"/>
        <rFont val="Times New Roman"/>
        <family val="1"/>
      </rPr>
      <t>19500</t>
    </r>
    <r>
      <rPr>
        <sz val="9"/>
        <rFont val="細明體"/>
        <family val="3"/>
        <charset val="136"/>
      </rPr>
      <t>「其他資產</t>
    </r>
    <r>
      <rPr>
        <sz val="9"/>
        <rFont val="Times New Roman"/>
        <family val="1"/>
      </rPr>
      <t>-</t>
    </r>
    <r>
      <rPr>
        <sz val="9"/>
        <rFont val="細明體"/>
        <family val="3"/>
        <charset val="136"/>
      </rPr>
      <t>淨額」係指非屬於本表所列資產項目之各項資產。</t>
    </r>
    <phoneticPr fontId="4" type="noConversion"/>
  </si>
  <si>
    <r>
      <t xml:space="preserve">    (5)  </t>
    </r>
    <r>
      <rPr>
        <sz val="9"/>
        <rFont val="細明體"/>
        <family val="3"/>
        <charset val="136"/>
      </rPr>
      <t>項目代號</t>
    </r>
    <r>
      <rPr>
        <sz val="9"/>
        <rFont val="Times New Roman"/>
        <family val="1"/>
      </rPr>
      <t>29500</t>
    </r>
    <r>
      <rPr>
        <sz val="9"/>
        <rFont val="細明體"/>
        <family val="3"/>
        <charset val="136"/>
      </rPr>
      <t>「其他負債」係指非屬於本表所列負債項目之各項負債。</t>
    </r>
    <phoneticPr fontId="4" type="noConversion"/>
  </si>
  <si>
    <r>
      <t xml:space="preserve">    (6)  </t>
    </r>
    <r>
      <rPr>
        <sz val="9"/>
        <rFont val="細明體"/>
        <family val="3"/>
        <charset val="136"/>
      </rPr>
      <t>項目代號</t>
    </r>
    <r>
      <rPr>
        <sz val="9"/>
        <rFont val="Times New Roman"/>
        <family val="1"/>
      </rPr>
      <t>32599</t>
    </r>
    <r>
      <rPr>
        <sz val="9"/>
        <rFont val="細明體"/>
        <family val="3"/>
        <charset val="136"/>
      </rPr>
      <t>「其他權益</t>
    </r>
    <r>
      <rPr>
        <sz val="9"/>
        <rFont val="Times New Roman"/>
        <family val="1"/>
      </rPr>
      <t>-</t>
    </r>
    <r>
      <rPr>
        <sz val="9"/>
        <rFont val="細明體"/>
        <family val="3"/>
        <charset val="136"/>
      </rPr>
      <t>其他」係指非屬於本表所列權益項目之各項權益。</t>
    </r>
    <phoneticPr fontId="4" type="noConversion"/>
  </si>
  <si>
    <r>
      <t xml:space="preserve">3.  </t>
    </r>
    <r>
      <rPr>
        <sz val="9"/>
        <rFont val="新細明體"/>
        <family val="1"/>
        <charset val="136"/>
      </rPr>
      <t>各三級會計項目金額加總須等於二級會計項目。</t>
    </r>
    <phoneticPr fontId="4" type="noConversion"/>
  </si>
  <si>
    <r>
      <t xml:space="preserve">4.  </t>
    </r>
    <r>
      <rPr>
        <sz val="9"/>
        <rFont val="新細明體"/>
        <family val="1"/>
        <charset val="136"/>
      </rPr>
      <t>灰色網底儲存格不需填列。</t>
    </r>
    <phoneticPr fontId="4" type="noConversion"/>
  </si>
  <si>
    <r>
      <t>避險之</t>
    </r>
    <r>
      <rPr>
        <sz val="10"/>
        <rFont val="新細明體"/>
        <family val="1"/>
        <charset val="136"/>
      </rPr>
      <t>金融負債-淨額</t>
    </r>
    <phoneticPr fontId="2" type="noConversion"/>
  </si>
  <si>
    <r>
      <t>避險之</t>
    </r>
    <r>
      <rPr>
        <sz val="10"/>
        <rFont val="新細明體"/>
        <family val="1"/>
        <charset val="136"/>
      </rPr>
      <t>金融資產-淨額</t>
    </r>
    <phoneticPr fontId="2" type="noConversion"/>
  </si>
  <si>
    <t>指定透過損益按公允價值衡量之金融資產</t>
    <phoneticPr fontId="2" type="noConversion"/>
  </si>
  <si>
    <r>
      <t>加(減)：</t>
    </r>
    <r>
      <rPr>
        <sz val="10"/>
        <rFont val="新細明體"/>
        <family val="1"/>
        <charset val="136"/>
      </rPr>
      <t>指定透過損益按公允價值衡量之金融資產評價調整</t>
    </r>
    <phoneticPr fontId="4" type="noConversion"/>
  </si>
  <si>
    <t>指定透過損益按公允價值衡量之金融負債</t>
    <phoneticPr fontId="2" type="noConversion"/>
  </si>
  <si>
    <r>
      <t>加(減)：</t>
    </r>
    <r>
      <rPr>
        <sz val="10"/>
        <rFont val="新細明體"/>
        <family val="1"/>
        <charset val="136"/>
      </rPr>
      <t>指定透過損益按公允價值衡量之金融負債評價調整</t>
    </r>
    <phoneticPr fontId="2" type="noConversion"/>
  </si>
  <si>
    <t>加：應付金融債券溢價</t>
    <phoneticPr fontId="2" type="noConversion"/>
  </si>
  <si>
    <t>(減)：應付金融債券折價</t>
    <phoneticPr fontId="2" type="noConversion"/>
  </si>
  <si>
    <r>
      <t xml:space="preserve">    (3)  </t>
    </r>
    <r>
      <rPr>
        <sz val="9"/>
        <rFont val="新細明體"/>
        <family val="1"/>
        <charset val="136"/>
      </rPr>
      <t>項目代號</t>
    </r>
    <r>
      <rPr>
        <sz val="9"/>
        <rFont val="Times New Roman"/>
        <family val="1"/>
      </rPr>
      <t>31400</t>
    </r>
    <r>
      <rPr>
        <sz val="9"/>
        <rFont val="新細明體"/>
        <family val="1"/>
        <charset val="136"/>
      </rPr>
      <t>「專撥營業資金」</t>
    </r>
    <r>
      <rPr>
        <sz val="9"/>
        <rFont val="Times New Roman"/>
        <family val="1"/>
      </rPr>
      <t xml:space="preserve"> (BI201) </t>
    </r>
    <r>
      <rPr>
        <sz val="9"/>
        <rFont val="新細明體"/>
        <family val="1"/>
        <charset val="136"/>
      </rPr>
      <t>係指外國銀行在中華民國境內只設立代表人辦事處或未設立任何分支機構</t>
    </r>
    <phoneticPr fontId="4" type="noConversion"/>
  </si>
  <si>
    <t>年月</t>
  </si>
  <si>
    <t>編號</t>
  </si>
  <si>
    <t>版次</t>
  </si>
  <si>
    <t>民國   107   年   8   月</t>
    <phoneticPr fontId="2" type="noConversion"/>
  </si>
  <si>
    <t>(減)：累計減損-附賣回票券及債券投資</t>
  </si>
  <si>
    <t>新增</t>
    <phoneticPr fontId="2" type="noConversion"/>
  </si>
  <si>
    <t>透過其他綜合損益按公允價值衡量之權益工具前期累積處分損益</t>
    <phoneticPr fontId="2" type="noConversion"/>
  </si>
  <si>
    <t>修改</t>
    <phoneticPr fontId="2" type="noConversion"/>
  </si>
  <si>
    <r>
      <t>透過其他綜合損益按公允價值衡量之權益工具</t>
    </r>
    <r>
      <rPr>
        <sz val="10"/>
        <color rgb="FF008000"/>
        <rFont val="新細明體"/>
        <family val="1"/>
        <charset val="136"/>
      </rPr>
      <t>本期</t>
    </r>
    <r>
      <rPr>
        <sz val="10"/>
        <rFont val="新細明體"/>
        <family val="1"/>
        <charset val="136"/>
      </rPr>
      <t>處分損益</t>
    </r>
    <phoneticPr fontId="2" type="noConversion"/>
  </si>
  <si>
    <t>刪除</t>
    <phoneticPr fontId="2" type="noConversion"/>
  </si>
  <si>
    <t>透過其他綜合損益按公允價值衡量之債務工具損益</t>
    <phoneticPr fontId="2" type="noConversion"/>
  </si>
  <si>
    <t>透過其他綜合損益按公允價值衡量之債務工具評價損益</t>
    <phoneticPr fontId="2" type="noConversion"/>
  </si>
  <si>
    <t>透過其他綜合損益按公允價值衡量之債務工具備抵損失</t>
    <phoneticPr fontId="2" type="noConversion"/>
  </si>
  <si>
    <r>
      <t>107年</t>
    </r>
    <r>
      <rPr>
        <sz val="10"/>
        <color rgb="FFFF0000"/>
        <rFont val="新細明體"/>
        <family val="1"/>
        <charset val="136"/>
      </rPr>
      <t>8</t>
    </r>
    <r>
      <rPr>
        <sz val="10"/>
        <rFont val="新細明體"/>
        <family val="1"/>
        <charset val="136"/>
      </rPr>
      <t>月版</t>
    </r>
    <phoneticPr fontId="4"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</si>
</sst>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 ;[Red]\-#,##0\ "/>
  </numFmts>
  <fonts count="21">
    <font>
      <sz val="12"/>
      <name val="新細明體"/>
      <family val="1"/>
      <charset val="136"/>
    </font>
    <font>
      <sz val="12"/>
      <name val="新細明體"/>
      <family val="1"/>
      <charset val="136"/>
    </font>
    <font>
      <sz val="9"/>
      <name val="新細明體"/>
      <family val="1"/>
      <charset val="136"/>
    </font>
    <font>
      <sz val="10"/>
      <name val="新細明體"/>
      <family val="1"/>
      <charset val="136"/>
    </font>
    <font>
      <sz val="9"/>
      <name val="新細明體"/>
      <family val="1"/>
      <charset val="136"/>
    </font>
    <font>
      <sz val="10"/>
      <name val="Times New Roman"/>
      <family val="1"/>
    </font>
    <font>
      <u/>
      <sz val="10"/>
      <name val="新細明體"/>
      <family val="1"/>
      <charset val="136"/>
    </font>
    <font>
      <strike/>
      <sz val="10"/>
      <name val="新細明體"/>
      <family val="1"/>
      <charset val="136"/>
    </font>
    <font>
      <sz val="9"/>
      <name val="Times New Roman"/>
      <family val="1"/>
    </font>
    <font>
      <b/>
      <sz val="10"/>
      <color indexed="10"/>
      <name val="新細明體"/>
      <family val="1"/>
      <charset val="136"/>
    </font>
    <font>
      <sz val="12"/>
      <name val="Times New Roman"/>
      <family val="1"/>
    </font>
    <font>
      <sz val="12"/>
      <name val="標楷體"/>
      <family val="4"/>
      <charset val="136"/>
    </font>
    <font>
      <sz val="9"/>
      <name val="細明體"/>
      <family val="3"/>
      <charset val="136"/>
    </font>
    <font>
      <sz val="10"/>
      <color rgb="FFFF0000"/>
      <name val="新細明體"/>
      <family val="1"/>
      <charset val="136"/>
    </font>
    <font>
      <sz val="10"/>
      <color rgb="FFFF0000"/>
      <name val="Times New Roman"/>
      <family val="1"/>
    </font>
    <font>
      <sz val="10"/>
      <color rgb="FF008000"/>
      <name val="新細明體"/>
      <family val="1"/>
      <charset val="136"/>
    </font>
    <font>
      <sz val="10"/>
      <color rgb="FF0000FF"/>
      <name val="新細明體"/>
      <family val="1"/>
      <charset val="136"/>
    </font>
    <font>
      <strike/>
      <sz val="10"/>
      <color rgb="FF0000FF"/>
      <name val="Times New Roman"/>
      <family val="1"/>
    </font>
    <font>
      <strike/>
      <sz val="10"/>
      <color rgb="FF0000FF"/>
      <name val="新細明體"/>
      <family val="1"/>
      <charset val="136"/>
    </font>
    <font>
      <u/>
      <sz val="10"/>
      <color rgb="FFFF0000"/>
      <name val="新細明體"/>
      <family val="1"/>
      <charset val="136"/>
    </font>
    <font>
      <sz val="12"/>
      <color rgb="FFFF0000"/>
      <name val="新細明體"/>
      <family val="1"/>
      <charset val="136"/>
    </font>
  </fonts>
  <fills count="4">
    <fill>
      <patternFill patternType="none"/>
    </fill>
    <fill>
      <patternFill patternType="gray125"/>
    </fill>
    <fill>
      <patternFill patternType="solid">
        <fgColor indexed="22"/>
        <bgColor indexed="31"/>
      </patternFill>
    </fill>
    <fill>
      <patternFill patternType="solid">
        <fgColor indexed="41"/>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64"/>
      </left>
      <right style="thin">
        <color indexed="8"/>
      </right>
      <top style="thin">
        <color indexed="8"/>
      </top>
      <bottom style="thin">
        <color indexed="8"/>
      </bottom>
      <diagonal/>
    </border>
  </borders>
  <cellStyleXfs count="9">
    <xf numFmtId="0" fontId="0" fillId="0" borderId="0">
      <alignment vertical="center"/>
    </xf>
    <xf numFmtId="0" fontId="1" fillId="0" borderId="0"/>
    <xf numFmtId="0" fontId="1" fillId="0" borderId="0"/>
    <xf numFmtId="0" fontId="1" fillId="0" borderId="0"/>
    <xf numFmtId="0" fontId="1" fillId="0" borderId="0"/>
    <xf numFmtId="0" fontId="1" fillId="0" borderId="0">
      <alignment vertical="center"/>
    </xf>
    <xf numFmtId="0" fontId="10" fillId="0" borderId="0"/>
    <xf numFmtId="0" fontId="1" fillId="0" borderId="0">
      <alignment vertical="center"/>
    </xf>
    <xf numFmtId="0" fontId="1" fillId="0" borderId="0">
      <alignment vertical="center"/>
    </xf>
  </cellStyleXfs>
  <cellXfs count="61">
    <xf numFmtId="0" fontId="0" fillId="0" borderId="0" xfId="0">
      <alignment vertical="center"/>
    </xf>
    <xf numFmtId="0" fontId="0" fillId="0" borderId="0" xfId="7" applyFont="1">
      <alignment vertical="center"/>
    </xf>
    <xf numFmtId="0" fontId="3" fillId="0" borderId="0" xfId="0" applyFont="1" applyAlignment="1">
      <alignment horizontal="left" vertical="center"/>
    </xf>
    <xf numFmtId="0" fontId="0" fillId="0" borderId="0" xfId="0" applyFont="1" applyAlignment="1">
      <alignment vertical="center"/>
    </xf>
    <xf numFmtId="0" fontId="3" fillId="0" borderId="0" xfId="0" applyFont="1" applyAlignment="1">
      <alignment vertical="center"/>
    </xf>
    <xf numFmtId="0" fontId="0" fillId="0" borderId="0" xfId="5" applyFont="1">
      <alignment vertical="center"/>
    </xf>
    <xf numFmtId="0" fontId="3" fillId="0" borderId="0" xfId="5" applyFont="1" applyFill="1" applyBorder="1" applyAlignment="1">
      <alignment horizontal="left" vertical="center" wrapText="1"/>
    </xf>
    <xf numFmtId="0" fontId="3" fillId="0" borderId="0" xfId="5" applyNumberFormat="1" applyFont="1" applyFill="1" applyBorder="1" applyAlignment="1">
      <alignment horizontal="left" vertical="center" wrapText="1"/>
    </xf>
    <xf numFmtId="0" fontId="3" fillId="0" borderId="1" xfId="7" applyNumberFormat="1" applyFont="1" applyFill="1" applyBorder="1" applyAlignment="1">
      <alignment horizontal="center" vertical="center" wrapText="1"/>
    </xf>
    <xf numFmtId="0" fontId="3" fillId="0" borderId="2" xfId="7" applyNumberFormat="1" applyFont="1" applyFill="1" applyBorder="1" applyAlignment="1">
      <alignment horizontal="center" vertical="center" wrapText="1"/>
    </xf>
    <xf numFmtId="0" fontId="3" fillId="0" borderId="2" xfId="7" applyNumberFormat="1" applyFont="1" applyFill="1" applyBorder="1" applyAlignment="1">
      <alignment horizontal="left" vertical="center" wrapText="1"/>
    </xf>
    <xf numFmtId="0" fontId="3" fillId="2" borderId="2" xfId="7" applyNumberFormat="1" applyFont="1" applyFill="1" applyBorder="1" applyAlignment="1">
      <alignment horizontal="left" vertical="center" wrapText="1"/>
    </xf>
    <xf numFmtId="0" fontId="6" fillId="0" borderId="2" xfId="7" applyNumberFormat="1" applyFont="1" applyBorder="1" applyAlignment="1">
      <alignment horizontal="left" vertical="center" wrapText="1"/>
    </xf>
    <xf numFmtId="0" fontId="7" fillId="0" borderId="2" xfId="7" applyNumberFormat="1" applyFont="1" applyFill="1" applyBorder="1" applyAlignment="1">
      <alignment horizontal="left" vertical="center" wrapText="1"/>
    </xf>
    <xf numFmtId="0" fontId="3" fillId="0" borderId="2" xfId="7" applyNumberFormat="1" applyFont="1" applyBorder="1" applyAlignment="1">
      <alignment horizontal="left" vertical="center" wrapText="1"/>
    </xf>
    <xf numFmtId="0" fontId="3" fillId="0" borderId="2" xfId="7" applyNumberFormat="1" applyFont="1" applyFill="1" applyBorder="1" applyAlignment="1">
      <alignment vertical="center" wrapText="1"/>
    </xf>
    <xf numFmtId="0" fontId="5" fillId="0" borderId="2" xfId="7" applyNumberFormat="1" applyFont="1" applyFill="1" applyBorder="1" applyAlignment="1">
      <alignment horizontal="left" vertical="center" wrapText="1"/>
    </xf>
    <xf numFmtId="0" fontId="3" fillId="0" borderId="2" xfId="7" applyFont="1" applyFill="1" applyBorder="1" applyAlignment="1">
      <alignment vertical="center" wrapText="1"/>
    </xf>
    <xf numFmtId="0" fontId="6" fillId="0" borderId="2" xfId="7" applyNumberFormat="1" applyFont="1" applyFill="1" applyBorder="1" applyAlignment="1">
      <alignment horizontal="left" vertical="center" wrapText="1"/>
    </xf>
    <xf numFmtId="49" fontId="8" fillId="0" borderId="0" xfId="8" applyNumberFormat="1" applyFont="1" applyAlignment="1">
      <alignment vertical="center"/>
    </xf>
    <xf numFmtId="49" fontId="8" fillId="0" borderId="0" xfId="0" applyNumberFormat="1" applyFont="1" applyAlignment="1">
      <alignment vertical="center"/>
    </xf>
    <xf numFmtId="0" fontId="3" fillId="0" borderId="0" xfId="7" applyNumberFormat="1" applyFont="1" applyFill="1" applyBorder="1" applyAlignment="1">
      <alignment horizontal="left" vertical="center" wrapText="1"/>
    </xf>
    <xf numFmtId="0" fontId="0" fillId="0" borderId="0" xfId="7" applyFont="1" applyAlignment="1">
      <alignment vertical="center"/>
    </xf>
    <xf numFmtId="0" fontId="10" fillId="0" borderId="0" xfId="0" applyFont="1" applyAlignment="1" applyProtection="1">
      <protection locked="0"/>
    </xf>
    <xf numFmtId="0" fontId="10" fillId="0" borderId="0" xfId="6" applyFont="1" applyProtection="1">
      <protection locked="0"/>
    </xf>
    <xf numFmtId="0" fontId="10" fillId="0" borderId="0" xfId="6" applyFont="1"/>
    <xf numFmtId="0" fontId="11" fillId="0" borderId="0" xfId="0" applyFont="1" applyAlignment="1"/>
    <xf numFmtId="0" fontId="3" fillId="0" borderId="3" xfId="7" applyNumberFormat="1" applyFont="1" applyFill="1" applyBorder="1" applyAlignment="1">
      <alignment horizontal="center" vertical="center" wrapText="1"/>
    </xf>
    <xf numFmtId="0" fontId="5" fillId="0" borderId="3" xfId="7" applyNumberFormat="1" applyFont="1" applyFill="1" applyBorder="1" applyAlignment="1">
      <alignment horizontal="left" vertical="center" wrapText="1"/>
    </xf>
    <xf numFmtId="0" fontId="8" fillId="0" borderId="0" xfId="0" applyFont="1" applyAlignment="1">
      <alignment vertical="center"/>
    </xf>
    <xf numFmtId="49" fontId="3" fillId="3" borderId="1" xfId="7" applyNumberFormat="1" applyFont="1" applyFill="1" applyBorder="1" applyAlignment="1" applyProtection="1">
      <alignment horizontal="left" vertical="center"/>
      <protection locked="0"/>
    </xf>
    <xf numFmtId="0" fontId="3" fillId="0" borderId="0" xfId="7" applyNumberFormat="1" applyFont="1" applyFill="1" applyBorder="1" applyAlignment="1">
      <alignment vertical="center" wrapText="1"/>
    </xf>
    <xf numFmtId="0" fontId="3" fillId="0" borderId="1" xfId="7" applyNumberFormat="1" applyFont="1" applyFill="1" applyBorder="1" applyAlignment="1">
      <alignment horizontal="left" vertical="center" wrapText="1"/>
    </xf>
    <xf numFmtId="176" fontId="0" fillId="0" borderId="0" xfId="7" applyNumberFormat="1" applyFont="1">
      <alignment vertical="center"/>
    </xf>
    <xf numFmtId="176" fontId="5" fillId="3" borderId="1" xfId="7" applyNumberFormat="1" applyFont="1" applyFill="1" applyBorder="1" applyAlignment="1" applyProtection="1">
      <alignment horizontal="right" vertical="center"/>
      <protection locked="0"/>
    </xf>
    <xf numFmtId="176" fontId="5" fillId="2" borderId="2" xfId="7" applyNumberFormat="1" applyFont="1" applyFill="1" applyBorder="1" applyAlignment="1" applyProtection="1">
      <alignment horizontal="right" vertical="center"/>
    </xf>
    <xf numFmtId="0" fontId="2" fillId="0" borderId="0" xfId="8" applyNumberFormat="1" applyFont="1" applyFill="1" applyBorder="1" applyAlignment="1">
      <alignment horizontal="left" vertical="center" wrapText="1"/>
    </xf>
    <xf numFmtId="49" fontId="8" fillId="0" borderId="0" xfId="0" applyNumberFormat="1" applyFont="1" applyAlignment="1">
      <alignment horizontal="left" vertical="center"/>
    </xf>
    <xf numFmtId="0" fontId="0" fillId="0" borderId="0" xfId="0" applyFont="1">
      <alignment vertical="center"/>
    </xf>
    <xf numFmtId="0" fontId="2" fillId="0" borderId="0" xfId="8" applyFont="1" applyAlignment="1">
      <alignment vertical="center"/>
    </xf>
    <xf numFmtId="49" fontId="2" fillId="0" borderId="0" xfId="8" applyNumberFormat="1" applyFont="1" applyFill="1" applyBorder="1" applyAlignment="1">
      <alignment horizontal="left" vertical="center" wrapText="1"/>
    </xf>
    <xf numFmtId="0" fontId="2" fillId="0" borderId="0" xfId="8" applyNumberFormat="1" applyFont="1" applyFill="1" applyBorder="1" applyAlignment="1">
      <alignment horizontal="left" vertical="center"/>
    </xf>
    <xf numFmtId="0" fontId="7" fillId="0" borderId="1" xfId="7" applyNumberFormat="1" applyFont="1" applyFill="1" applyBorder="1" applyAlignment="1">
      <alignment horizontal="left" vertical="center" wrapText="1"/>
    </xf>
    <xf numFmtId="0" fontId="13" fillId="0" borderId="1" xfId="7" applyFont="1" applyBorder="1" applyAlignment="1">
      <alignment horizontal="center" vertical="center"/>
    </xf>
    <xf numFmtId="0" fontId="2" fillId="0" borderId="0" xfId="7" applyFont="1" applyAlignment="1">
      <alignment vertical="center"/>
    </xf>
    <xf numFmtId="0" fontId="2" fillId="0" borderId="0" xfId="7" applyFont="1">
      <alignment vertical="center"/>
    </xf>
    <xf numFmtId="0" fontId="2" fillId="0" borderId="0" xfId="7" applyNumberFormat="1" applyFont="1" applyFill="1" applyBorder="1" applyAlignment="1">
      <alignment horizontal="left" vertical="center" wrapText="1"/>
    </xf>
    <xf numFmtId="0" fontId="5" fillId="0" borderId="1" xfId="7" applyNumberFormat="1" applyFont="1" applyFill="1" applyBorder="1" applyAlignment="1">
      <alignment horizontal="left" vertical="center" wrapText="1"/>
    </xf>
    <xf numFmtId="0" fontId="5" fillId="0" borderId="1" xfId="7" applyFont="1" applyBorder="1" applyAlignment="1">
      <alignment horizontal="left" vertical="center"/>
    </xf>
    <xf numFmtId="0" fontId="3" fillId="0" borderId="0" xfId="5" applyFont="1" applyBorder="1" applyAlignment="1">
      <alignment horizontal="right" vertical="center"/>
    </xf>
    <xf numFmtId="0" fontId="1" fillId="0" borderId="0" xfId="0" applyFont="1" applyAlignment="1">
      <alignment vertical="center"/>
    </xf>
    <xf numFmtId="0" fontId="13" fillId="0" borderId="0" xfId="0" applyFont="1">
      <alignment vertical="center"/>
    </xf>
    <xf numFmtId="0" fontId="13" fillId="0" borderId="1" xfId="7" applyFont="1" applyBorder="1">
      <alignment vertical="center"/>
    </xf>
    <xf numFmtId="0" fontId="14" fillId="0" borderId="3" xfId="7" applyNumberFormat="1" applyFont="1" applyFill="1" applyBorder="1" applyAlignment="1">
      <alignment horizontal="left" vertical="center" wrapText="1"/>
    </xf>
    <xf numFmtId="0" fontId="13" fillId="0" borderId="2" xfId="7" applyNumberFormat="1" applyFont="1" applyFill="1" applyBorder="1" applyAlignment="1">
      <alignment horizontal="left" vertical="center" wrapText="1"/>
    </xf>
    <xf numFmtId="0" fontId="15" fillId="0" borderId="1" xfId="7" applyFont="1" applyBorder="1" applyAlignment="1">
      <alignment horizontal="center" vertical="center"/>
    </xf>
    <xf numFmtId="0" fontId="18" fillId="0" borderId="2" xfId="7" applyNumberFormat="1" applyFont="1" applyFill="1" applyBorder="1" applyAlignment="1">
      <alignment horizontal="left" vertical="center" wrapText="1"/>
    </xf>
    <xf numFmtId="0" fontId="16" fillId="0" borderId="1" xfId="7" applyFont="1" applyBorder="1" applyAlignment="1">
      <alignment horizontal="center" vertical="center"/>
    </xf>
    <xf numFmtId="0" fontId="19" fillId="0" borderId="2" xfId="7" applyNumberFormat="1" applyFont="1" applyFill="1" applyBorder="1" applyAlignment="1">
      <alignment horizontal="left" vertical="center" wrapText="1"/>
    </xf>
    <xf numFmtId="0" fontId="17" fillId="0" borderId="3" xfId="7" applyNumberFormat="1" applyFont="1" applyFill="1" applyBorder="1" applyAlignment="1">
      <alignment horizontal="left" vertical="center" wrapText="1"/>
    </xf>
    <xf numFmtId="0" fontId="20" fillId="0" borderId="0" xfId="7" applyFont="1">
      <alignment vertical="center"/>
    </xf>
  </cellXfs>
  <cellStyles count="9">
    <cellStyle name="一般" xfId="0" builtinId="0"/>
    <cellStyle name="一般 2" xfId="1"/>
    <cellStyle name="一般 3" xfId="2"/>
    <cellStyle name="一般 4" xfId="3"/>
    <cellStyle name="一般 5" xfId="4"/>
    <cellStyle name="一般_102資產負債表Input初稿設計-2" xfId="5"/>
    <cellStyle name="一般_FOA001D" xfId="6"/>
    <cellStyle name="一般_Input-寶霞_1_Book1" xfId="7"/>
    <cellStyle name="一般_Input-寶霞_1_Input-寶霞" xfId="8"/>
  </cellStyles>
  <dxfs count="0"/>
  <tableStyles count="0" defaultTableStyle="TableStyleMedium9" defaultPivotStyle="PivotStyleLight16"/>
  <colors>
    <mruColors>
      <color rgb="FF0000FF"/>
      <color rgb="FF008000"/>
      <color rgb="FF33CC33"/>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BK221"/>
  <sheetViews>
    <sheetView tabSelected="1" zoomScaleNormal="100" workbookViewId="0">
      <pane xSplit="1" ySplit="7" topLeftCell="B143" activePane="bottomRight" state="frozen"/>
      <selection pane="topRight" activeCell="B1" sqref="B1"/>
      <selection pane="bottomLeft" activeCell="A8" sqref="A8"/>
      <selection pane="bottomRight"/>
    </sheetView>
  </sheetViews>
  <sheetFormatPr defaultRowHeight="16.5"/>
  <cols>
    <col min="1" max="1" width="8.75" style="1" customWidth="1"/>
    <col min="2" max="2" width="6.75" style="21" customWidth="1"/>
    <col min="3" max="3" width="8.75" style="21" customWidth="1"/>
    <col min="4" max="4" width="20.75" style="21" customWidth="1"/>
    <col min="5" max="5" width="36.75" style="21" customWidth="1"/>
    <col min="6" max="6" width="15.75" style="22" customWidth="1"/>
    <col min="7" max="7" width="9" style="1" customWidth="1"/>
    <col min="8" max="62" width="9" style="1" hidden="1" customWidth="1"/>
    <col min="63" max="16384" width="9" style="1"/>
  </cols>
  <sheetData>
    <row r="1" spans="1:63" ht="18" customHeight="1">
      <c r="A1" s="51"/>
      <c r="B1" s="2" t="s">
        <v>0</v>
      </c>
      <c r="D1" s="30"/>
      <c r="E1" s="3" t="str">
        <f>IF(D1&lt;&gt;"",IF(LEN(D1)&lt;&gt;4,"銀行代號為4碼",""),"")</f>
        <v/>
      </c>
      <c r="F1" s="3"/>
      <c r="G1" s="38"/>
      <c r="H1" s="38"/>
      <c r="I1" s="38"/>
      <c r="J1" s="38"/>
      <c r="K1" s="38"/>
      <c r="L1" s="38"/>
      <c r="M1" s="38"/>
      <c r="N1" s="38"/>
      <c r="O1" s="38"/>
      <c r="P1" s="38"/>
      <c r="Q1" s="38"/>
      <c r="R1" s="38"/>
      <c r="S1" s="38"/>
      <c r="T1" s="38"/>
      <c r="U1" s="38"/>
      <c r="V1" s="38"/>
      <c r="W1" s="38"/>
      <c r="X1" s="38"/>
      <c r="Y1" s="38"/>
      <c r="Z1" s="38"/>
      <c r="AA1" s="38"/>
      <c r="AB1" s="38"/>
      <c r="AC1" s="38"/>
      <c r="AD1" s="38"/>
      <c r="AE1" s="38"/>
      <c r="AF1" s="38"/>
      <c r="AG1" s="38"/>
      <c r="AH1" s="38"/>
      <c r="AI1" s="38"/>
      <c r="AJ1" s="38"/>
      <c r="AK1" s="38"/>
      <c r="AL1" s="38"/>
      <c r="AM1" s="38"/>
      <c r="AN1" s="38"/>
      <c r="AO1" s="38"/>
      <c r="AP1" s="38"/>
      <c r="AQ1" s="38"/>
      <c r="AR1" s="38"/>
      <c r="AS1" s="38"/>
      <c r="AT1" s="38"/>
      <c r="AU1" s="38"/>
      <c r="AV1" s="38"/>
      <c r="AW1" s="38"/>
      <c r="AX1" s="38"/>
      <c r="AY1" s="38"/>
      <c r="AZ1" s="38"/>
      <c r="BA1" s="23" t="str">
        <f>SUBSTITUTE(SUBSTITUTE(D2," ",""),"　","")</f>
        <v>民國107年8月</v>
      </c>
      <c r="BB1" s="23" t="str">
        <f>LEFT(BA1,FIND("月",BA1,1))</f>
        <v>民國107年8月</v>
      </c>
      <c r="BC1" s="24" t="str">
        <f>MID(BA1,FIND("民國",BA1,1)+2,FIND("年",BA1,1)-FIND("民國",BA1,1)-2)</f>
        <v>107</v>
      </c>
      <c r="BD1" s="24" t="str">
        <f>MID(BA1,FIND("年",BA1,1)+1,FIND("月",BA1,1)-FIND("年",BA1,1)-1)</f>
        <v>8</v>
      </c>
      <c r="BE1" s="25" t="str">
        <f>(BC1+1911) &amp; RIGHT("0" &amp; BD1,2)</f>
        <v>201808</v>
      </c>
      <c r="BF1" s="26" t="s">
        <v>181</v>
      </c>
      <c r="BG1" s="50" t="str">
        <f>D3</f>
        <v>FB2</v>
      </c>
      <c r="BH1" s="26" t="s">
        <v>182</v>
      </c>
      <c r="BI1" s="25">
        <v>15</v>
      </c>
      <c r="BJ1" s="26" t="s">
        <v>183</v>
      </c>
      <c r="BK1" s="38"/>
    </row>
    <row r="2" spans="1:63" ht="18" customHeight="1">
      <c r="B2" s="4" t="s">
        <v>1</v>
      </c>
      <c r="D2" s="30" t="s">
        <v>184</v>
      </c>
      <c r="E2" s="3"/>
      <c r="F2" s="3"/>
      <c r="G2" s="38"/>
      <c r="H2" s="38"/>
      <c r="I2" s="38"/>
      <c r="J2" s="38"/>
      <c r="K2" s="38"/>
      <c r="L2" s="38"/>
      <c r="M2" s="38"/>
      <c r="N2" s="38"/>
      <c r="O2" s="38"/>
      <c r="P2" s="38"/>
      <c r="Q2" s="38"/>
      <c r="R2" s="38"/>
      <c r="S2" s="38"/>
      <c r="T2" s="38"/>
      <c r="U2" s="38"/>
      <c r="V2" s="38"/>
      <c r="W2" s="38"/>
      <c r="X2" s="38"/>
      <c r="Y2" s="38"/>
      <c r="Z2" s="38"/>
      <c r="AA2" s="38"/>
      <c r="AB2" s="38"/>
      <c r="AC2" s="38"/>
      <c r="AD2" s="38"/>
      <c r="AE2" s="38"/>
      <c r="AF2" s="38"/>
      <c r="AG2" s="38"/>
      <c r="AH2" s="38"/>
      <c r="AI2" s="38"/>
      <c r="AJ2" s="38"/>
      <c r="AK2" s="38"/>
      <c r="AL2" s="38"/>
      <c r="AM2" s="38"/>
      <c r="AN2" s="38"/>
      <c r="AO2" s="38"/>
      <c r="AP2" s="38"/>
      <c r="AQ2" s="38"/>
      <c r="AR2" s="38"/>
      <c r="AS2" s="38"/>
      <c r="AT2" s="38"/>
      <c r="AU2" s="38"/>
      <c r="AV2" s="38"/>
      <c r="AW2" s="38"/>
      <c r="AX2" s="38"/>
      <c r="AY2" s="38"/>
      <c r="AZ2" s="38"/>
      <c r="BA2" s="38"/>
      <c r="BB2" s="38"/>
      <c r="BC2" s="38"/>
      <c r="BD2" s="38"/>
      <c r="BE2" s="38"/>
      <c r="BF2" s="38"/>
      <c r="BG2" s="38"/>
      <c r="BH2" s="38"/>
      <c r="BI2" s="38"/>
      <c r="BJ2" s="38"/>
      <c r="BK2" s="38"/>
    </row>
    <row r="3" spans="1:63" ht="18" customHeight="1">
      <c r="B3" s="2" t="s">
        <v>2</v>
      </c>
      <c r="D3" s="4" t="s">
        <v>3</v>
      </c>
      <c r="E3" s="3"/>
      <c r="F3" s="3"/>
      <c r="G3" s="38"/>
      <c r="H3" s="38"/>
      <c r="I3" s="38"/>
      <c r="J3" s="38"/>
      <c r="K3" s="38"/>
      <c r="L3" s="38"/>
      <c r="M3" s="38"/>
      <c r="N3" s="38"/>
      <c r="O3" s="38"/>
      <c r="P3" s="38"/>
      <c r="Q3" s="38"/>
      <c r="R3" s="38"/>
      <c r="S3" s="38"/>
      <c r="T3" s="38"/>
      <c r="U3" s="38"/>
      <c r="V3" s="38"/>
      <c r="W3" s="38"/>
      <c r="X3" s="38"/>
      <c r="Y3" s="38"/>
      <c r="Z3" s="38"/>
      <c r="AA3" s="38"/>
      <c r="AB3" s="38"/>
      <c r="AC3" s="38"/>
      <c r="AD3" s="38"/>
      <c r="AE3" s="38"/>
      <c r="AF3" s="38"/>
      <c r="AG3" s="38"/>
      <c r="AH3" s="38"/>
      <c r="AI3" s="38"/>
      <c r="AJ3" s="38"/>
      <c r="AK3" s="38"/>
      <c r="AL3" s="38"/>
      <c r="AM3" s="38"/>
      <c r="AN3" s="38"/>
      <c r="AO3" s="38"/>
      <c r="AP3" s="38"/>
      <c r="AQ3" s="38"/>
      <c r="AR3" s="38"/>
      <c r="AS3" s="38"/>
      <c r="AT3" s="38"/>
      <c r="AU3" s="38"/>
      <c r="AV3" s="38"/>
      <c r="AW3" s="38"/>
      <c r="AX3" s="38"/>
      <c r="AY3" s="38"/>
      <c r="AZ3" s="38"/>
      <c r="BA3" s="38"/>
      <c r="BB3" s="38"/>
      <c r="BC3" s="38"/>
      <c r="BD3" s="38"/>
      <c r="BE3" s="38"/>
      <c r="BF3" s="38"/>
      <c r="BG3" s="38"/>
      <c r="BH3" s="38"/>
      <c r="BI3" s="38"/>
      <c r="BJ3" s="38"/>
      <c r="BK3" s="38"/>
    </row>
    <row r="4" spans="1:63" ht="18" customHeight="1">
      <c r="B4" s="4" t="s">
        <v>4</v>
      </c>
      <c r="D4" s="4" t="s">
        <v>114</v>
      </c>
      <c r="E4" s="3"/>
      <c r="F4" s="3"/>
      <c r="G4" s="38"/>
      <c r="H4" s="38"/>
      <c r="I4" s="38"/>
      <c r="J4" s="38"/>
      <c r="K4" s="38"/>
      <c r="L4" s="38"/>
      <c r="M4" s="38"/>
      <c r="N4" s="38"/>
      <c r="O4" s="38"/>
      <c r="P4" s="38"/>
      <c r="Q4" s="38"/>
      <c r="R4" s="38"/>
      <c r="S4" s="38"/>
      <c r="T4" s="38"/>
      <c r="U4" s="38"/>
      <c r="V4" s="38"/>
      <c r="W4" s="38"/>
      <c r="X4" s="38"/>
      <c r="Y4" s="38"/>
      <c r="Z4" s="38"/>
      <c r="AA4" s="38"/>
      <c r="AB4" s="38"/>
      <c r="AC4" s="38"/>
      <c r="AD4" s="38"/>
      <c r="AE4" s="38"/>
      <c r="AF4" s="38"/>
      <c r="AG4" s="38"/>
      <c r="AH4" s="38"/>
      <c r="AI4" s="38"/>
      <c r="AJ4" s="38"/>
      <c r="AK4" s="38"/>
      <c r="AL4" s="38"/>
      <c r="AM4" s="38"/>
      <c r="AN4" s="38"/>
      <c r="AO4" s="38"/>
      <c r="AP4" s="38"/>
      <c r="AQ4" s="38"/>
      <c r="AR4" s="38"/>
      <c r="AS4" s="38"/>
      <c r="AT4" s="38"/>
      <c r="AU4" s="38"/>
      <c r="AV4" s="38"/>
      <c r="AW4" s="38"/>
      <c r="AX4" s="38"/>
      <c r="AY4" s="38"/>
      <c r="AZ4" s="38"/>
      <c r="BA4" s="38"/>
      <c r="BB4" s="38"/>
      <c r="BC4" s="38"/>
      <c r="BD4" s="38"/>
      <c r="BE4" s="38"/>
      <c r="BF4" s="38"/>
      <c r="BG4" s="38"/>
      <c r="BH4" s="38"/>
      <c r="BI4" s="38"/>
      <c r="BJ4" s="38"/>
      <c r="BK4" s="38"/>
    </row>
    <row r="5" spans="1:63" ht="18" customHeight="1">
      <c r="B5" s="2" t="s">
        <v>106</v>
      </c>
      <c r="D5" s="4" t="s">
        <v>5</v>
      </c>
      <c r="E5" s="3"/>
      <c r="F5" s="3"/>
      <c r="G5" s="38"/>
      <c r="H5" s="38"/>
      <c r="I5" s="38"/>
      <c r="J5" s="38"/>
      <c r="K5" s="38"/>
      <c r="L5" s="38"/>
      <c r="M5" s="38"/>
      <c r="N5" s="38"/>
      <c r="O5" s="38"/>
      <c r="P5" s="38"/>
      <c r="Q5" s="38"/>
      <c r="R5" s="38"/>
      <c r="S5" s="38"/>
      <c r="T5" s="38"/>
      <c r="U5" s="38"/>
      <c r="V5" s="38"/>
      <c r="W5" s="38"/>
      <c r="X5" s="38"/>
      <c r="Y5" s="38"/>
      <c r="Z5" s="38"/>
      <c r="AA5" s="38"/>
      <c r="AB5" s="38"/>
      <c r="AC5" s="38"/>
      <c r="AD5" s="38"/>
      <c r="AE5" s="38"/>
      <c r="AF5" s="38"/>
      <c r="AG5" s="38"/>
      <c r="AH5" s="38"/>
      <c r="AI5" s="38"/>
      <c r="AJ5" s="38"/>
      <c r="AK5" s="38"/>
      <c r="AL5" s="38"/>
      <c r="AM5" s="38"/>
      <c r="AN5" s="38"/>
      <c r="AO5" s="38"/>
      <c r="AP5" s="38"/>
      <c r="AQ5" s="38"/>
      <c r="AR5" s="38"/>
      <c r="AS5" s="38"/>
      <c r="AT5" s="38"/>
      <c r="AU5" s="38"/>
      <c r="AV5" s="38"/>
      <c r="AW5" s="38"/>
      <c r="AX5" s="38"/>
      <c r="AY5" s="38"/>
      <c r="AZ5" s="38"/>
      <c r="BA5" s="38"/>
      <c r="BB5" s="38"/>
      <c r="BC5" s="38"/>
      <c r="BD5" s="38"/>
      <c r="BE5" s="38"/>
      <c r="BF5" s="38"/>
      <c r="BG5" s="38"/>
      <c r="BH5" s="38"/>
      <c r="BI5" s="38"/>
      <c r="BJ5" s="38"/>
      <c r="BK5" s="38"/>
    </row>
    <row r="6" spans="1:63" s="5" customFormat="1" ht="18" customHeight="1">
      <c r="B6" s="6"/>
      <c r="C6" s="6"/>
      <c r="D6" s="7"/>
      <c r="E6" s="6"/>
      <c r="F6" s="49" t="s">
        <v>194</v>
      </c>
    </row>
    <row r="7" spans="1:63" ht="28.5">
      <c r="A7" s="8" t="s">
        <v>6</v>
      </c>
      <c r="B7" s="27" t="s">
        <v>7</v>
      </c>
      <c r="C7" s="9" t="s">
        <v>108</v>
      </c>
      <c r="D7" s="9" t="s">
        <v>109</v>
      </c>
      <c r="E7" s="9" t="s">
        <v>110</v>
      </c>
      <c r="F7" s="9" t="s">
        <v>8</v>
      </c>
    </row>
    <row r="8" spans="1:63" ht="18" customHeight="1">
      <c r="A8" s="52"/>
      <c r="B8" s="28">
        <v>10000</v>
      </c>
      <c r="C8" s="10" t="s">
        <v>9</v>
      </c>
      <c r="D8" s="11"/>
      <c r="E8" s="11"/>
      <c r="F8" s="35"/>
      <c r="J8" s="33">
        <f>INT(F8)</f>
        <v>0</v>
      </c>
      <c r="K8" s="1" t="str">
        <f>IF(ISERROR(J8),"請輸入整數",IF(F8=J8,"","請輸入整數"))</f>
        <v/>
      </c>
    </row>
    <row r="9" spans="1:63" ht="18" customHeight="1">
      <c r="A9" s="52" t="str">
        <f>IF(F9&lt;&gt;F10-F11+F12+F13-F14+F15-F16+F17, "加總錯誤","")&amp; IF(K9&lt;&gt;"", ","&amp;K9, "")</f>
        <v/>
      </c>
      <c r="B9" s="28">
        <v>11000</v>
      </c>
      <c r="C9" s="10"/>
      <c r="D9" s="10" t="s">
        <v>10</v>
      </c>
      <c r="E9" s="10"/>
      <c r="F9" s="34"/>
      <c r="G9" s="60"/>
      <c r="J9" s="33">
        <f t="shared" ref="J9:J74" si="0">INT(F9)</f>
        <v>0</v>
      </c>
      <c r="K9" s="1" t="str">
        <f t="shared" ref="K9:K74" si="1">IF(ISERROR(J9),"請輸入整數",IF(F9=J9,"","請輸入整數"))</f>
        <v/>
      </c>
    </row>
    <row r="10" spans="1:63" ht="18" customHeight="1">
      <c r="A10" s="52" t="str">
        <f>K10</f>
        <v/>
      </c>
      <c r="B10" s="28">
        <v>11021</v>
      </c>
      <c r="C10" s="10"/>
      <c r="D10" s="10"/>
      <c r="E10" s="10" t="s">
        <v>11</v>
      </c>
      <c r="F10" s="34"/>
      <c r="G10" s="60"/>
      <c r="J10" s="33">
        <f t="shared" si="0"/>
        <v>0</v>
      </c>
      <c r="K10" s="1" t="str">
        <f t="shared" si="1"/>
        <v/>
      </c>
    </row>
    <row r="11" spans="1:63" ht="18" customHeight="1">
      <c r="A11" s="52" t="str">
        <f>K11</f>
        <v/>
      </c>
      <c r="B11" s="28">
        <v>11022</v>
      </c>
      <c r="C11" s="10"/>
      <c r="D11" s="10"/>
      <c r="E11" s="10" t="s">
        <v>12</v>
      </c>
      <c r="F11" s="34"/>
      <c r="G11" s="60"/>
      <c r="J11" s="33">
        <f t="shared" si="0"/>
        <v>0</v>
      </c>
      <c r="K11" s="1" t="str">
        <f t="shared" si="1"/>
        <v/>
      </c>
    </row>
    <row r="12" spans="1:63" ht="18" customHeight="1">
      <c r="A12" s="52" t="str">
        <f>K12</f>
        <v/>
      </c>
      <c r="B12" s="28">
        <v>11501</v>
      </c>
      <c r="C12" s="10"/>
      <c r="D12" s="10"/>
      <c r="E12" s="10" t="s">
        <v>13</v>
      </c>
      <c r="F12" s="34"/>
      <c r="G12" s="60"/>
      <c r="J12" s="33">
        <f t="shared" si="0"/>
        <v>0</v>
      </c>
      <c r="K12" s="1" t="str">
        <f t="shared" si="1"/>
        <v/>
      </c>
    </row>
    <row r="13" spans="1:63" ht="18" customHeight="1">
      <c r="A13" s="52" t="str">
        <f>K13</f>
        <v/>
      </c>
      <c r="B13" s="28">
        <v>11503</v>
      </c>
      <c r="C13" s="10"/>
      <c r="D13" s="10"/>
      <c r="E13" s="10" t="s">
        <v>14</v>
      </c>
      <c r="F13" s="34"/>
      <c r="G13" s="60"/>
      <c r="J13" s="33">
        <f t="shared" si="0"/>
        <v>0</v>
      </c>
      <c r="K13" s="1" t="str">
        <f t="shared" si="1"/>
        <v/>
      </c>
    </row>
    <row r="14" spans="1:63" ht="18" customHeight="1">
      <c r="A14" s="52" t="str">
        <f>K14</f>
        <v/>
      </c>
      <c r="B14" s="28">
        <v>11504</v>
      </c>
      <c r="C14" s="10"/>
      <c r="D14" s="10"/>
      <c r="E14" s="10" t="s">
        <v>15</v>
      </c>
      <c r="F14" s="34"/>
      <c r="G14" s="60"/>
      <c r="J14" s="33">
        <f t="shared" si="0"/>
        <v>0</v>
      </c>
      <c r="K14" s="1" t="str">
        <f t="shared" si="1"/>
        <v/>
      </c>
    </row>
    <row r="15" spans="1:63" ht="18" customHeight="1">
      <c r="A15" s="52" t="str">
        <f>K15&amp;IF(F15&lt;0,"不可為負數","")</f>
        <v/>
      </c>
      <c r="B15" s="28">
        <v>11505</v>
      </c>
      <c r="C15" s="10"/>
      <c r="D15" s="10"/>
      <c r="E15" s="10" t="s">
        <v>115</v>
      </c>
      <c r="F15" s="34"/>
      <c r="G15" s="60"/>
      <c r="J15" s="33">
        <f t="shared" si="0"/>
        <v>0</v>
      </c>
      <c r="K15" s="1" t="str">
        <f t="shared" si="1"/>
        <v/>
      </c>
    </row>
    <row r="16" spans="1:63" ht="18" customHeight="1">
      <c r="A16" s="52" t="str">
        <f>K16&amp;IF(F16&lt;0,"不可為負數","")</f>
        <v/>
      </c>
      <c r="B16" s="28">
        <v>11506</v>
      </c>
      <c r="C16" s="13"/>
      <c r="D16" s="13"/>
      <c r="E16" s="10" t="s">
        <v>116</v>
      </c>
      <c r="F16" s="34"/>
      <c r="G16" s="60"/>
      <c r="J16" s="33">
        <f t="shared" si="0"/>
        <v>0</v>
      </c>
      <c r="K16" s="1" t="str">
        <f t="shared" si="1"/>
        <v/>
      </c>
    </row>
    <row r="17" spans="1:11" ht="18" customHeight="1">
      <c r="A17" s="52" t="str">
        <f>K17</f>
        <v/>
      </c>
      <c r="B17" s="28">
        <v>11511</v>
      </c>
      <c r="C17" s="13"/>
      <c r="D17" s="13"/>
      <c r="E17" s="10" t="s">
        <v>120</v>
      </c>
      <c r="F17" s="34"/>
      <c r="G17" s="60"/>
      <c r="J17" s="33">
        <f t="shared" si="0"/>
        <v>0</v>
      </c>
      <c r="K17" s="1" t="str">
        <f t="shared" si="1"/>
        <v/>
      </c>
    </row>
    <row r="18" spans="1:11" ht="31.9" customHeight="1">
      <c r="A18" s="52" t="str">
        <f>IF(F18&lt;&gt;F19+F20+F21+F22, "加總錯誤","")&amp; IF(K18&lt;&gt;"", ","&amp;K18, "")</f>
        <v/>
      </c>
      <c r="B18" s="28">
        <v>12000</v>
      </c>
      <c r="C18" s="10"/>
      <c r="D18" s="10" t="s">
        <v>16</v>
      </c>
      <c r="E18" s="12"/>
      <c r="F18" s="34"/>
      <c r="G18" s="60"/>
      <c r="J18" s="33">
        <f t="shared" si="0"/>
        <v>0</v>
      </c>
      <c r="K18" s="1" t="str">
        <f t="shared" si="1"/>
        <v/>
      </c>
    </row>
    <row r="19" spans="1:11" ht="18" customHeight="1">
      <c r="A19" s="43" t="str">
        <f>K19</f>
        <v/>
      </c>
      <c r="B19" s="47">
        <v>12005</v>
      </c>
      <c r="C19" s="42"/>
      <c r="D19" s="42"/>
      <c r="E19" s="32" t="s">
        <v>142</v>
      </c>
      <c r="F19" s="34"/>
      <c r="G19" s="60"/>
      <c r="J19" s="33">
        <f t="shared" si="0"/>
        <v>0</v>
      </c>
      <c r="K19" s="1" t="str">
        <f t="shared" si="1"/>
        <v/>
      </c>
    </row>
    <row r="20" spans="1:11" ht="31.9" customHeight="1">
      <c r="A20" s="43" t="str">
        <f>K20</f>
        <v/>
      </c>
      <c r="B20" s="47">
        <v>12007</v>
      </c>
      <c r="C20" s="42"/>
      <c r="D20" s="42"/>
      <c r="E20" s="32" t="s">
        <v>150</v>
      </c>
      <c r="F20" s="34"/>
      <c r="G20" s="60"/>
      <c r="J20" s="33">
        <f t="shared" si="0"/>
        <v>0</v>
      </c>
      <c r="K20" s="1" t="str">
        <f t="shared" si="1"/>
        <v/>
      </c>
    </row>
    <row r="21" spans="1:11" ht="31.9" customHeight="1">
      <c r="A21" s="43" t="str">
        <f>K21</f>
        <v/>
      </c>
      <c r="B21" s="48">
        <v>12097</v>
      </c>
      <c r="C21" s="13"/>
      <c r="D21" s="13"/>
      <c r="E21" s="10" t="s">
        <v>174</v>
      </c>
      <c r="F21" s="34"/>
      <c r="G21" s="60"/>
      <c r="J21" s="33">
        <f t="shared" si="0"/>
        <v>0</v>
      </c>
      <c r="K21" s="1" t="str">
        <f t="shared" si="1"/>
        <v/>
      </c>
    </row>
    <row r="22" spans="1:11" ht="31.9" customHeight="1">
      <c r="A22" s="43" t="str">
        <f>K22</f>
        <v/>
      </c>
      <c r="B22" s="48">
        <v>12099</v>
      </c>
      <c r="C22" s="13"/>
      <c r="D22" s="13"/>
      <c r="E22" s="10" t="s">
        <v>175</v>
      </c>
      <c r="F22" s="34"/>
      <c r="G22" s="60"/>
      <c r="J22" s="33">
        <f t="shared" si="0"/>
        <v>0</v>
      </c>
      <c r="K22" s="1" t="str">
        <f t="shared" si="1"/>
        <v/>
      </c>
    </row>
    <row r="23" spans="1:11" ht="31.9" customHeight="1">
      <c r="A23" s="43" t="str">
        <f>IF(F23&lt;&gt;F24+F25+F26+F27, "加總錯誤","")&amp; IF(K23&lt;&gt;"", ","&amp;K23, "")</f>
        <v/>
      </c>
      <c r="B23" s="47">
        <v>12100</v>
      </c>
      <c r="C23" s="42"/>
      <c r="D23" s="32" t="s">
        <v>143</v>
      </c>
      <c r="E23" s="32"/>
      <c r="F23" s="34"/>
      <c r="G23" s="60"/>
      <c r="J23" s="33">
        <f t="shared" si="0"/>
        <v>0</v>
      </c>
      <c r="K23" s="1" t="str">
        <f t="shared" si="1"/>
        <v/>
      </c>
    </row>
    <row r="24" spans="1:11" ht="31.9" customHeight="1">
      <c r="A24" s="43" t="str">
        <f>K24</f>
        <v/>
      </c>
      <c r="B24" s="47">
        <v>12101</v>
      </c>
      <c r="C24" s="42"/>
      <c r="D24" s="42"/>
      <c r="E24" s="32" t="s">
        <v>144</v>
      </c>
      <c r="F24" s="34"/>
      <c r="G24" s="60"/>
      <c r="J24" s="33">
        <f t="shared" si="0"/>
        <v>0</v>
      </c>
      <c r="K24" s="1" t="str">
        <f t="shared" si="1"/>
        <v/>
      </c>
    </row>
    <row r="25" spans="1:11" ht="31.9" customHeight="1">
      <c r="A25" s="43" t="str">
        <f>K25</f>
        <v/>
      </c>
      <c r="B25" s="47">
        <v>12103</v>
      </c>
      <c r="C25" s="42"/>
      <c r="D25" s="42"/>
      <c r="E25" s="32" t="s">
        <v>145</v>
      </c>
      <c r="F25" s="34"/>
      <c r="G25" s="60"/>
      <c r="J25" s="33">
        <f t="shared" si="0"/>
        <v>0</v>
      </c>
      <c r="K25" s="1" t="str">
        <f t="shared" si="1"/>
        <v/>
      </c>
    </row>
    <row r="26" spans="1:11" ht="31.9" customHeight="1">
      <c r="A26" s="43" t="str">
        <f>K26</f>
        <v/>
      </c>
      <c r="B26" s="47">
        <v>12111</v>
      </c>
      <c r="C26" s="42"/>
      <c r="D26" s="42"/>
      <c r="E26" s="32" t="s">
        <v>146</v>
      </c>
      <c r="F26" s="34"/>
      <c r="G26" s="60"/>
      <c r="J26" s="33">
        <f t="shared" si="0"/>
        <v>0</v>
      </c>
      <c r="K26" s="1" t="str">
        <f t="shared" si="1"/>
        <v/>
      </c>
    </row>
    <row r="27" spans="1:11" ht="31.9" customHeight="1">
      <c r="A27" s="43" t="str">
        <f>K27</f>
        <v/>
      </c>
      <c r="B27" s="47">
        <v>12113</v>
      </c>
      <c r="C27" s="42"/>
      <c r="D27" s="42"/>
      <c r="E27" s="32" t="s">
        <v>151</v>
      </c>
      <c r="F27" s="34"/>
      <c r="G27" s="60"/>
      <c r="J27" s="33">
        <f t="shared" si="0"/>
        <v>0</v>
      </c>
      <c r="K27" s="1" t="str">
        <f t="shared" si="1"/>
        <v/>
      </c>
    </row>
    <row r="28" spans="1:11" ht="31.9" customHeight="1">
      <c r="A28" s="43" t="str">
        <f>IF(F28&lt;&gt;F29-F30+F31, "加總錯誤","")&amp; IF(K28&lt;&gt;"", ","&amp;K28, "")</f>
        <v/>
      </c>
      <c r="B28" s="47">
        <v>12200</v>
      </c>
      <c r="C28" s="42"/>
      <c r="D28" s="32" t="s">
        <v>147</v>
      </c>
      <c r="E28" s="32"/>
      <c r="F28" s="34"/>
      <c r="G28" s="60"/>
      <c r="J28" s="33">
        <f t="shared" si="0"/>
        <v>0</v>
      </c>
      <c r="K28" s="1" t="str">
        <f t="shared" si="1"/>
        <v/>
      </c>
    </row>
    <row r="29" spans="1:11" ht="18" customHeight="1">
      <c r="A29" s="43" t="str">
        <f>K29</f>
        <v/>
      </c>
      <c r="B29" s="47">
        <v>12201</v>
      </c>
      <c r="C29" s="42"/>
      <c r="D29" s="42"/>
      <c r="E29" s="32" t="s">
        <v>147</v>
      </c>
      <c r="F29" s="34"/>
      <c r="G29" s="60"/>
      <c r="J29" s="33">
        <f t="shared" si="0"/>
        <v>0</v>
      </c>
      <c r="K29" s="1" t="str">
        <f t="shared" si="1"/>
        <v/>
      </c>
    </row>
    <row r="30" spans="1:11" ht="31.9" customHeight="1">
      <c r="A30" s="43" t="str">
        <f>K30</f>
        <v/>
      </c>
      <c r="B30" s="47">
        <v>12203</v>
      </c>
      <c r="C30" s="42"/>
      <c r="D30" s="42"/>
      <c r="E30" s="32" t="s">
        <v>152</v>
      </c>
      <c r="F30" s="34"/>
      <c r="G30" s="60"/>
      <c r="J30" s="33">
        <f t="shared" si="0"/>
        <v>0</v>
      </c>
      <c r="K30" s="1" t="str">
        <f t="shared" si="1"/>
        <v/>
      </c>
    </row>
    <row r="31" spans="1:11" ht="31.9" customHeight="1">
      <c r="A31" s="43" t="str">
        <f>K31</f>
        <v/>
      </c>
      <c r="B31" s="47">
        <v>12205</v>
      </c>
      <c r="C31" s="42"/>
      <c r="D31" s="42"/>
      <c r="E31" s="32" t="s">
        <v>153</v>
      </c>
      <c r="F31" s="34"/>
      <c r="G31" s="60"/>
      <c r="J31" s="33">
        <f t="shared" si="0"/>
        <v>0</v>
      </c>
      <c r="K31" s="1" t="str">
        <f t="shared" si="1"/>
        <v/>
      </c>
    </row>
    <row r="32" spans="1:11" ht="18" customHeight="1">
      <c r="A32" s="43" t="str">
        <f>K32</f>
        <v/>
      </c>
      <c r="B32" s="28">
        <v>12300</v>
      </c>
      <c r="C32" s="10"/>
      <c r="D32" s="14" t="s">
        <v>173</v>
      </c>
      <c r="E32" s="14"/>
      <c r="F32" s="34"/>
      <c r="G32" s="60"/>
      <c r="J32" s="33">
        <f t="shared" si="0"/>
        <v>0</v>
      </c>
      <c r="K32" s="1" t="str">
        <f t="shared" si="1"/>
        <v/>
      </c>
    </row>
    <row r="33" spans="1:11" ht="18" customHeight="1">
      <c r="A33" s="52" t="str">
        <f>K33</f>
        <v/>
      </c>
      <c r="B33" s="28">
        <v>12500</v>
      </c>
      <c r="C33" s="10"/>
      <c r="D33" s="10" t="s">
        <v>17</v>
      </c>
      <c r="E33" s="10"/>
      <c r="F33" s="34"/>
      <c r="G33" s="60"/>
      <c r="J33" s="33">
        <f t="shared" si="0"/>
        <v>0</v>
      </c>
      <c r="K33" s="1" t="str">
        <f t="shared" si="1"/>
        <v/>
      </c>
    </row>
    <row r="34" spans="1:11" ht="18" customHeight="1">
      <c r="A34" s="43" t="s">
        <v>186</v>
      </c>
      <c r="B34" s="53">
        <v>12501</v>
      </c>
      <c r="C34" s="10"/>
      <c r="D34" s="10"/>
      <c r="E34" s="54" t="s">
        <v>17</v>
      </c>
      <c r="F34" s="34"/>
      <c r="G34" s="60"/>
      <c r="J34" s="33"/>
    </row>
    <row r="35" spans="1:11" ht="18" customHeight="1">
      <c r="A35" s="43" t="s">
        <v>186</v>
      </c>
      <c r="B35" s="53">
        <v>12503</v>
      </c>
      <c r="C35" s="10"/>
      <c r="D35" s="10"/>
      <c r="E35" s="54" t="s">
        <v>185</v>
      </c>
      <c r="F35" s="34"/>
      <c r="G35" s="60"/>
      <c r="J35" s="33"/>
    </row>
    <row r="36" spans="1:11" ht="18" customHeight="1">
      <c r="A36" s="52" t="str">
        <f>IF(F36&lt;&gt;F37-F38+F39-F40+F41-F42+F43-F44+F45-F46+F47-F48+F49+F50-F51, "加總錯誤","")&amp; IF(K36&lt;&gt;"", ","&amp;K36, "")</f>
        <v/>
      </c>
      <c r="B36" s="28">
        <v>13000</v>
      </c>
      <c r="C36" s="10"/>
      <c r="D36" s="10" t="s">
        <v>18</v>
      </c>
      <c r="E36" s="10"/>
      <c r="F36" s="34"/>
      <c r="G36" s="60"/>
      <c r="J36" s="33">
        <f t="shared" si="0"/>
        <v>0</v>
      </c>
      <c r="K36" s="1" t="str">
        <f t="shared" si="1"/>
        <v/>
      </c>
    </row>
    <row r="37" spans="1:11" ht="18" customHeight="1">
      <c r="A37" s="52" t="str">
        <f>K37</f>
        <v/>
      </c>
      <c r="B37" s="28">
        <v>13007</v>
      </c>
      <c r="C37" s="10"/>
      <c r="D37" s="10"/>
      <c r="E37" s="10" t="s">
        <v>19</v>
      </c>
      <c r="F37" s="34"/>
      <c r="G37" s="60"/>
      <c r="J37" s="33">
        <f t="shared" si="0"/>
        <v>0</v>
      </c>
      <c r="K37" s="1" t="str">
        <f t="shared" si="1"/>
        <v/>
      </c>
    </row>
    <row r="38" spans="1:11" ht="18" customHeight="1">
      <c r="A38" s="52" t="str">
        <f t="shared" ref="A38:A51" si="2">K38</f>
        <v/>
      </c>
      <c r="B38" s="28">
        <v>13008</v>
      </c>
      <c r="C38" s="13"/>
      <c r="D38" s="13"/>
      <c r="E38" s="10" t="s">
        <v>20</v>
      </c>
      <c r="F38" s="34"/>
      <c r="G38" s="60"/>
      <c r="J38" s="33">
        <f t="shared" si="0"/>
        <v>0</v>
      </c>
      <c r="K38" s="1" t="str">
        <f t="shared" si="1"/>
        <v/>
      </c>
    </row>
    <row r="39" spans="1:11" ht="18" customHeight="1">
      <c r="A39" s="52" t="str">
        <f t="shared" si="2"/>
        <v/>
      </c>
      <c r="B39" s="28">
        <v>13013</v>
      </c>
      <c r="C39" s="10"/>
      <c r="D39" s="10"/>
      <c r="E39" s="10" t="s">
        <v>21</v>
      </c>
      <c r="F39" s="34"/>
      <c r="G39" s="60"/>
      <c r="J39" s="33">
        <f t="shared" si="0"/>
        <v>0</v>
      </c>
      <c r="K39" s="1" t="str">
        <f t="shared" si="1"/>
        <v/>
      </c>
    </row>
    <row r="40" spans="1:11" ht="18" customHeight="1">
      <c r="A40" s="52" t="str">
        <f t="shared" si="2"/>
        <v/>
      </c>
      <c r="B40" s="28">
        <v>13014</v>
      </c>
      <c r="C40" s="10"/>
      <c r="D40" s="10"/>
      <c r="E40" s="10" t="s">
        <v>22</v>
      </c>
      <c r="F40" s="34"/>
      <c r="G40" s="60"/>
      <c r="J40" s="33">
        <f t="shared" si="0"/>
        <v>0</v>
      </c>
      <c r="K40" s="1" t="str">
        <f t="shared" si="1"/>
        <v/>
      </c>
    </row>
    <row r="41" spans="1:11" ht="18" customHeight="1">
      <c r="A41" s="52" t="str">
        <f t="shared" si="2"/>
        <v/>
      </c>
      <c r="B41" s="28">
        <v>13015</v>
      </c>
      <c r="C41" s="10"/>
      <c r="D41" s="10"/>
      <c r="E41" s="10" t="s">
        <v>23</v>
      </c>
      <c r="F41" s="34"/>
      <c r="G41" s="60"/>
      <c r="J41" s="33">
        <f t="shared" si="0"/>
        <v>0</v>
      </c>
      <c r="K41" s="1" t="str">
        <f t="shared" si="1"/>
        <v/>
      </c>
    </row>
    <row r="42" spans="1:11" ht="18" customHeight="1">
      <c r="A42" s="52" t="str">
        <f t="shared" si="2"/>
        <v/>
      </c>
      <c r="B42" s="28">
        <v>13016</v>
      </c>
      <c r="C42" s="10"/>
      <c r="D42" s="10"/>
      <c r="E42" s="10" t="s">
        <v>24</v>
      </c>
      <c r="F42" s="34"/>
      <c r="G42" s="60"/>
      <c r="J42" s="33">
        <f t="shared" si="0"/>
        <v>0</v>
      </c>
      <c r="K42" s="1" t="str">
        <f t="shared" si="1"/>
        <v/>
      </c>
    </row>
    <row r="43" spans="1:11" ht="18" customHeight="1">
      <c r="A43" s="52" t="str">
        <f t="shared" si="2"/>
        <v/>
      </c>
      <c r="B43" s="28">
        <v>13023</v>
      </c>
      <c r="C43" s="10"/>
      <c r="D43" s="10"/>
      <c r="E43" s="15" t="s">
        <v>25</v>
      </c>
      <c r="F43" s="34"/>
      <c r="G43" s="60"/>
      <c r="J43" s="33">
        <f t="shared" si="0"/>
        <v>0</v>
      </c>
      <c r="K43" s="1" t="str">
        <f t="shared" si="1"/>
        <v/>
      </c>
    </row>
    <row r="44" spans="1:11" ht="18" customHeight="1">
      <c r="A44" s="52" t="str">
        <f t="shared" si="2"/>
        <v/>
      </c>
      <c r="B44" s="28">
        <v>13024</v>
      </c>
      <c r="C44" s="10"/>
      <c r="D44" s="10"/>
      <c r="E44" s="15" t="s">
        <v>26</v>
      </c>
      <c r="F44" s="34"/>
      <c r="G44" s="60"/>
      <c r="J44" s="33">
        <f t="shared" si="0"/>
        <v>0</v>
      </c>
      <c r="K44" s="1" t="str">
        <f t="shared" si="1"/>
        <v/>
      </c>
    </row>
    <row r="45" spans="1:11" ht="18" customHeight="1">
      <c r="A45" s="52" t="str">
        <f t="shared" si="2"/>
        <v/>
      </c>
      <c r="B45" s="28">
        <v>13025</v>
      </c>
      <c r="C45" s="10"/>
      <c r="D45" s="10"/>
      <c r="E45" s="10" t="s">
        <v>27</v>
      </c>
      <c r="F45" s="34"/>
      <c r="G45" s="60"/>
      <c r="J45" s="33">
        <f t="shared" si="0"/>
        <v>0</v>
      </c>
      <c r="K45" s="1" t="str">
        <f t="shared" si="1"/>
        <v/>
      </c>
    </row>
    <row r="46" spans="1:11" ht="18" customHeight="1">
      <c r="A46" s="52" t="str">
        <f t="shared" si="2"/>
        <v/>
      </c>
      <c r="B46" s="28">
        <v>13026</v>
      </c>
      <c r="C46" s="13"/>
      <c r="D46" s="13"/>
      <c r="E46" s="10" t="s">
        <v>28</v>
      </c>
      <c r="F46" s="34"/>
      <c r="G46" s="60"/>
      <c r="J46" s="33">
        <f t="shared" si="0"/>
        <v>0</v>
      </c>
      <c r="K46" s="1" t="str">
        <f t="shared" si="1"/>
        <v/>
      </c>
    </row>
    <row r="47" spans="1:11" ht="18" customHeight="1">
      <c r="A47" s="52" t="str">
        <f t="shared" si="2"/>
        <v/>
      </c>
      <c r="B47" s="28">
        <v>13031</v>
      </c>
      <c r="C47" s="13"/>
      <c r="D47" s="13"/>
      <c r="E47" s="10" t="s">
        <v>129</v>
      </c>
      <c r="F47" s="34"/>
      <c r="G47" s="60"/>
      <c r="J47" s="33">
        <f t="shared" si="0"/>
        <v>0</v>
      </c>
      <c r="K47" s="1" t="str">
        <f t="shared" si="1"/>
        <v/>
      </c>
    </row>
    <row r="48" spans="1:11" ht="18" customHeight="1">
      <c r="A48" s="52" t="str">
        <f t="shared" si="2"/>
        <v/>
      </c>
      <c r="B48" s="28">
        <v>13032</v>
      </c>
      <c r="C48" s="13"/>
      <c r="D48" s="13"/>
      <c r="E48" s="10" t="s">
        <v>130</v>
      </c>
      <c r="F48" s="34"/>
      <c r="G48" s="60"/>
      <c r="J48" s="33">
        <f t="shared" si="0"/>
        <v>0</v>
      </c>
      <c r="K48" s="1" t="str">
        <f t="shared" si="1"/>
        <v/>
      </c>
    </row>
    <row r="49" spans="1:11" ht="18" customHeight="1">
      <c r="A49" s="52" t="str">
        <f t="shared" si="2"/>
        <v/>
      </c>
      <c r="B49" s="28">
        <v>13041</v>
      </c>
      <c r="C49" s="10"/>
      <c r="D49" s="10"/>
      <c r="E49" s="10" t="s">
        <v>29</v>
      </c>
      <c r="F49" s="34"/>
      <c r="G49" s="60"/>
      <c r="J49" s="33">
        <f t="shared" si="0"/>
        <v>0</v>
      </c>
      <c r="K49" s="1" t="str">
        <f t="shared" si="1"/>
        <v/>
      </c>
    </row>
    <row r="50" spans="1:11" ht="18" customHeight="1">
      <c r="A50" s="52" t="str">
        <f t="shared" si="2"/>
        <v/>
      </c>
      <c r="B50" s="28">
        <v>13097</v>
      </c>
      <c r="C50" s="10"/>
      <c r="D50" s="10"/>
      <c r="E50" s="10" t="s">
        <v>30</v>
      </c>
      <c r="F50" s="34"/>
      <c r="G50" s="60"/>
      <c r="J50" s="33">
        <f t="shared" si="0"/>
        <v>0</v>
      </c>
      <c r="K50" s="1" t="str">
        <f t="shared" si="1"/>
        <v/>
      </c>
    </row>
    <row r="51" spans="1:11" ht="18" customHeight="1">
      <c r="A51" s="52" t="str">
        <f t="shared" si="2"/>
        <v/>
      </c>
      <c r="B51" s="28">
        <v>13098</v>
      </c>
      <c r="C51" s="13"/>
      <c r="D51" s="13"/>
      <c r="E51" s="16" t="s">
        <v>31</v>
      </c>
      <c r="F51" s="34"/>
      <c r="G51" s="60"/>
      <c r="J51" s="33">
        <f t="shared" si="0"/>
        <v>0</v>
      </c>
      <c r="K51" s="1" t="str">
        <f t="shared" si="1"/>
        <v/>
      </c>
    </row>
    <row r="52" spans="1:11" ht="18" customHeight="1">
      <c r="A52" s="52" t="str">
        <f>IF(F52&lt;&gt;F53+F54+F55+F56+F57+F58+F59+F60+F61+F62+F63-F64+F65+F66+F67, "加總錯誤","")&amp; IF(K52&lt;&gt;"", ","&amp;K52, "")</f>
        <v/>
      </c>
      <c r="B52" s="28">
        <v>13500</v>
      </c>
      <c r="C52" s="10"/>
      <c r="D52" s="10" t="s">
        <v>32</v>
      </c>
      <c r="E52" s="10"/>
      <c r="F52" s="34"/>
      <c r="G52" s="60"/>
      <c r="J52" s="33">
        <f t="shared" si="0"/>
        <v>0</v>
      </c>
      <c r="K52" s="1" t="str">
        <f t="shared" si="1"/>
        <v/>
      </c>
    </row>
    <row r="53" spans="1:11" ht="18" customHeight="1">
      <c r="A53" s="52" t="str">
        <f>K53</f>
        <v/>
      </c>
      <c r="B53" s="28">
        <v>13501</v>
      </c>
      <c r="C53" s="10"/>
      <c r="D53" s="10"/>
      <c r="E53" s="10" t="s">
        <v>33</v>
      </c>
      <c r="F53" s="34"/>
      <c r="G53" s="60"/>
      <c r="J53" s="33">
        <f t="shared" si="0"/>
        <v>0</v>
      </c>
      <c r="K53" s="1" t="str">
        <f t="shared" si="1"/>
        <v/>
      </c>
    </row>
    <row r="54" spans="1:11" ht="18" customHeight="1">
      <c r="A54" s="52" t="str">
        <f t="shared" ref="A54:A67" si="3">K54</f>
        <v/>
      </c>
      <c r="B54" s="28">
        <v>13503</v>
      </c>
      <c r="C54" s="10"/>
      <c r="D54" s="10"/>
      <c r="E54" s="10" t="s">
        <v>34</v>
      </c>
      <c r="F54" s="34"/>
      <c r="G54" s="60"/>
      <c r="J54" s="33">
        <f t="shared" si="0"/>
        <v>0</v>
      </c>
      <c r="K54" s="1" t="str">
        <f t="shared" si="1"/>
        <v/>
      </c>
    </row>
    <row r="55" spans="1:11" ht="18" customHeight="1">
      <c r="A55" s="52" t="str">
        <f t="shared" si="3"/>
        <v/>
      </c>
      <c r="B55" s="28">
        <v>13505</v>
      </c>
      <c r="C55" s="10"/>
      <c r="D55" s="10"/>
      <c r="E55" s="10" t="s">
        <v>35</v>
      </c>
      <c r="F55" s="34"/>
      <c r="G55" s="60"/>
      <c r="J55" s="33">
        <f t="shared" si="0"/>
        <v>0</v>
      </c>
      <c r="K55" s="1" t="str">
        <f t="shared" si="1"/>
        <v/>
      </c>
    </row>
    <row r="56" spans="1:11" ht="18" customHeight="1">
      <c r="A56" s="52" t="str">
        <f t="shared" si="3"/>
        <v/>
      </c>
      <c r="B56" s="28">
        <v>13523</v>
      </c>
      <c r="C56" s="10"/>
      <c r="D56" s="10"/>
      <c r="E56" s="10" t="s">
        <v>36</v>
      </c>
      <c r="F56" s="34"/>
      <c r="G56" s="60"/>
      <c r="J56" s="33">
        <f t="shared" si="0"/>
        <v>0</v>
      </c>
      <c r="K56" s="1" t="str">
        <f t="shared" si="1"/>
        <v/>
      </c>
    </row>
    <row r="57" spans="1:11" ht="18" customHeight="1">
      <c r="A57" s="52" t="str">
        <f t="shared" si="3"/>
        <v/>
      </c>
      <c r="B57" s="28">
        <v>13525</v>
      </c>
      <c r="C57" s="10"/>
      <c r="D57" s="10"/>
      <c r="E57" s="10" t="s">
        <v>37</v>
      </c>
      <c r="F57" s="34"/>
      <c r="G57" s="60"/>
      <c r="J57" s="33">
        <f t="shared" si="0"/>
        <v>0</v>
      </c>
      <c r="K57" s="1" t="str">
        <f t="shared" si="1"/>
        <v/>
      </c>
    </row>
    <row r="58" spans="1:11" ht="18" customHeight="1">
      <c r="A58" s="52" t="str">
        <f t="shared" si="3"/>
        <v/>
      </c>
      <c r="B58" s="28">
        <v>13543</v>
      </c>
      <c r="C58" s="10"/>
      <c r="D58" s="10"/>
      <c r="E58" s="10" t="s">
        <v>38</v>
      </c>
      <c r="F58" s="34"/>
      <c r="G58" s="60"/>
      <c r="J58" s="33">
        <f t="shared" si="0"/>
        <v>0</v>
      </c>
      <c r="K58" s="1" t="str">
        <f t="shared" si="1"/>
        <v/>
      </c>
    </row>
    <row r="59" spans="1:11" ht="18" customHeight="1">
      <c r="A59" s="52" t="str">
        <f t="shared" si="3"/>
        <v/>
      </c>
      <c r="B59" s="28">
        <v>13561</v>
      </c>
      <c r="C59" s="10"/>
      <c r="D59" s="10"/>
      <c r="E59" s="10" t="s">
        <v>39</v>
      </c>
      <c r="F59" s="34"/>
      <c r="G59" s="60"/>
      <c r="J59" s="33">
        <f t="shared" si="0"/>
        <v>0</v>
      </c>
      <c r="K59" s="1" t="str">
        <f t="shared" si="1"/>
        <v/>
      </c>
    </row>
    <row r="60" spans="1:11" ht="18" customHeight="1">
      <c r="A60" s="52" t="str">
        <f t="shared" si="3"/>
        <v/>
      </c>
      <c r="B60" s="28">
        <v>13563</v>
      </c>
      <c r="C60" s="10"/>
      <c r="D60" s="10"/>
      <c r="E60" s="10" t="s">
        <v>40</v>
      </c>
      <c r="F60" s="34"/>
      <c r="G60" s="60"/>
      <c r="J60" s="33">
        <f t="shared" si="0"/>
        <v>0</v>
      </c>
      <c r="K60" s="1" t="str">
        <f t="shared" si="1"/>
        <v/>
      </c>
    </row>
    <row r="61" spans="1:11" ht="18" customHeight="1">
      <c r="A61" s="52" t="str">
        <f t="shared" si="3"/>
        <v/>
      </c>
      <c r="B61" s="28">
        <v>13581</v>
      </c>
      <c r="C61" s="10"/>
      <c r="D61" s="10"/>
      <c r="E61" s="10" t="s">
        <v>41</v>
      </c>
      <c r="F61" s="34"/>
      <c r="G61" s="60"/>
      <c r="J61" s="33">
        <f t="shared" si="0"/>
        <v>0</v>
      </c>
      <c r="K61" s="1" t="str">
        <f t="shared" si="1"/>
        <v/>
      </c>
    </row>
    <row r="62" spans="1:11" ht="18" customHeight="1">
      <c r="A62" s="52" t="str">
        <f t="shared" si="3"/>
        <v/>
      </c>
      <c r="B62" s="28">
        <v>13583</v>
      </c>
      <c r="C62" s="10"/>
      <c r="D62" s="10"/>
      <c r="E62" s="10" t="s">
        <v>42</v>
      </c>
      <c r="F62" s="34"/>
      <c r="G62" s="60"/>
      <c r="J62" s="33">
        <f t="shared" si="0"/>
        <v>0</v>
      </c>
      <c r="K62" s="1" t="str">
        <f t="shared" si="1"/>
        <v/>
      </c>
    </row>
    <row r="63" spans="1:11" ht="18" customHeight="1">
      <c r="A63" s="52" t="str">
        <f t="shared" si="3"/>
        <v/>
      </c>
      <c r="B63" s="28">
        <v>13585</v>
      </c>
      <c r="C63" s="10"/>
      <c r="D63" s="10"/>
      <c r="E63" s="10" t="s">
        <v>43</v>
      </c>
      <c r="F63" s="34"/>
      <c r="G63" s="60"/>
      <c r="J63" s="33">
        <f t="shared" si="0"/>
        <v>0</v>
      </c>
      <c r="K63" s="1" t="str">
        <f t="shared" si="1"/>
        <v/>
      </c>
    </row>
    <row r="64" spans="1:11" ht="18" customHeight="1">
      <c r="A64" s="52" t="str">
        <f t="shared" si="3"/>
        <v/>
      </c>
      <c r="B64" s="28">
        <v>13590</v>
      </c>
      <c r="C64" s="10"/>
      <c r="D64" s="10"/>
      <c r="E64" s="10" t="s">
        <v>44</v>
      </c>
      <c r="F64" s="34"/>
      <c r="G64" s="60"/>
      <c r="J64" s="33">
        <f t="shared" si="0"/>
        <v>0</v>
      </c>
      <c r="K64" s="1" t="str">
        <f t="shared" si="1"/>
        <v/>
      </c>
    </row>
    <row r="65" spans="1:11" ht="18" customHeight="1">
      <c r="A65" s="52" t="str">
        <f t="shared" si="3"/>
        <v/>
      </c>
      <c r="B65" s="28">
        <v>13594</v>
      </c>
      <c r="C65" s="10"/>
      <c r="D65" s="10"/>
      <c r="E65" s="10" t="s">
        <v>45</v>
      </c>
      <c r="F65" s="34"/>
      <c r="G65" s="60"/>
      <c r="J65" s="33">
        <f t="shared" si="0"/>
        <v>0</v>
      </c>
      <c r="K65" s="1" t="str">
        <f t="shared" si="1"/>
        <v/>
      </c>
    </row>
    <row r="66" spans="1:11" ht="18" customHeight="1">
      <c r="A66" s="52" t="str">
        <f t="shared" si="3"/>
        <v/>
      </c>
      <c r="B66" s="28">
        <v>13595</v>
      </c>
      <c r="C66" s="10"/>
      <c r="D66" s="10"/>
      <c r="E66" s="10" t="s">
        <v>46</v>
      </c>
      <c r="F66" s="34"/>
      <c r="G66" s="60"/>
      <c r="J66" s="33">
        <f t="shared" si="0"/>
        <v>0</v>
      </c>
      <c r="K66" s="1" t="str">
        <f t="shared" si="1"/>
        <v/>
      </c>
    </row>
    <row r="67" spans="1:11" ht="18" customHeight="1">
      <c r="A67" s="52" t="str">
        <f t="shared" si="3"/>
        <v/>
      </c>
      <c r="B67" s="28">
        <v>13596</v>
      </c>
      <c r="C67" s="10"/>
      <c r="D67" s="10"/>
      <c r="E67" s="10" t="s">
        <v>47</v>
      </c>
      <c r="F67" s="34"/>
      <c r="G67" s="60"/>
      <c r="J67" s="33">
        <f t="shared" si="0"/>
        <v>0</v>
      </c>
      <c r="K67" s="1" t="str">
        <f t="shared" si="1"/>
        <v/>
      </c>
    </row>
    <row r="68" spans="1:11" ht="18" customHeight="1">
      <c r="A68" s="52" t="str">
        <f>K68</f>
        <v/>
      </c>
      <c r="B68" s="28">
        <v>15100</v>
      </c>
      <c r="C68" s="10"/>
      <c r="D68" s="10" t="s">
        <v>48</v>
      </c>
      <c r="E68" s="10"/>
      <c r="F68" s="34"/>
      <c r="G68" s="60"/>
      <c r="J68" s="33">
        <f t="shared" si="0"/>
        <v>0</v>
      </c>
      <c r="K68" s="1" t="str">
        <f t="shared" si="1"/>
        <v/>
      </c>
    </row>
    <row r="69" spans="1:11" ht="18" customHeight="1">
      <c r="A69" s="52" t="str">
        <f>IF(F69&lt;&gt;F70+F71+F72-F73+F74-F75+F76-F77+F78-F79, "加總錯誤","")&amp; IF(K69&lt;&gt;"", ","&amp;K69, "")</f>
        <v/>
      </c>
      <c r="B69" s="28">
        <v>15500</v>
      </c>
      <c r="C69" s="10"/>
      <c r="D69" s="10" t="s">
        <v>49</v>
      </c>
      <c r="E69" s="10"/>
      <c r="F69" s="34"/>
      <c r="G69" s="60"/>
      <c r="J69" s="33">
        <f t="shared" si="0"/>
        <v>0</v>
      </c>
      <c r="K69" s="1" t="str">
        <f t="shared" si="1"/>
        <v/>
      </c>
    </row>
    <row r="70" spans="1:11" ht="18" customHeight="1">
      <c r="A70" s="52" t="str">
        <f>K70</f>
        <v/>
      </c>
      <c r="B70" s="28">
        <v>15515</v>
      </c>
      <c r="C70" s="10"/>
      <c r="D70" s="10"/>
      <c r="E70" s="10" t="s">
        <v>50</v>
      </c>
      <c r="F70" s="34"/>
      <c r="G70" s="60"/>
      <c r="J70" s="33">
        <f t="shared" si="0"/>
        <v>0</v>
      </c>
      <c r="K70" s="1" t="str">
        <f t="shared" si="1"/>
        <v/>
      </c>
    </row>
    <row r="71" spans="1:11" ht="18" customHeight="1">
      <c r="A71" s="52" t="str">
        <f t="shared" ref="A71:A84" si="4">K71</f>
        <v/>
      </c>
      <c r="B71" s="28">
        <v>15531</v>
      </c>
      <c r="C71" s="10"/>
      <c r="D71" s="10"/>
      <c r="E71" s="10" t="s">
        <v>51</v>
      </c>
      <c r="F71" s="34"/>
      <c r="G71" s="60"/>
      <c r="J71" s="33">
        <f t="shared" si="0"/>
        <v>0</v>
      </c>
      <c r="K71" s="1" t="str">
        <f t="shared" si="1"/>
        <v/>
      </c>
    </row>
    <row r="72" spans="1:11" ht="18" customHeight="1">
      <c r="A72" s="52" t="str">
        <f t="shared" si="4"/>
        <v/>
      </c>
      <c r="B72" s="28">
        <v>15533</v>
      </c>
      <c r="C72" s="10"/>
      <c r="D72" s="10"/>
      <c r="E72" s="10" t="s">
        <v>52</v>
      </c>
      <c r="F72" s="34"/>
      <c r="G72" s="60"/>
      <c r="J72" s="33">
        <f t="shared" si="0"/>
        <v>0</v>
      </c>
      <c r="K72" s="1" t="str">
        <f t="shared" si="1"/>
        <v/>
      </c>
    </row>
    <row r="73" spans="1:11" ht="18" customHeight="1">
      <c r="A73" s="52" t="str">
        <f t="shared" si="4"/>
        <v/>
      </c>
      <c r="B73" s="28">
        <v>15534</v>
      </c>
      <c r="C73" s="10"/>
      <c r="D73" s="10"/>
      <c r="E73" s="17" t="s">
        <v>53</v>
      </c>
      <c r="F73" s="34"/>
      <c r="G73" s="60"/>
      <c r="J73" s="33">
        <f t="shared" si="0"/>
        <v>0</v>
      </c>
      <c r="K73" s="1" t="str">
        <f t="shared" si="1"/>
        <v/>
      </c>
    </row>
    <row r="74" spans="1:11" ht="18" customHeight="1">
      <c r="A74" s="52" t="str">
        <f t="shared" si="4"/>
        <v/>
      </c>
      <c r="B74" s="28">
        <v>15541</v>
      </c>
      <c r="C74" s="10"/>
      <c r="D74" s="10"/>
      <c r="E74" s="10" t="s">
        <v>54</v>
      </c>
      <c r="F74" s="34"/>
      <c r="G74" s="60"/>
      <c r="J74" s="33">
        <f t="shared" si="0"/>
        <v>0</v>
      </c>
      <c r="K74" s="1" t="str">
        <f t="shared" si="1"/>
        <v/>
      </c>
    </row>
    <row r="75" spans="1:11" ht="18" customHeight="1">
      <c r="A75" s="52" t="str">
        <f t="shared" si="4"/>
        <v/>
      </c>
      <c r="B75" s="28">
        <v>15542</v>
      </c>
      <c r="C75" s="10"/>
      <c r="D75" s="10"/>
      <c r="E75" s="10" t="s">
        <v>55</v>
      </c>
      <c r="F75" s="34"/>
      <c r="G75" s="60"/>
      <c r="J75" s="33">
        <f t="shared" ref="J75:J138" si="5">INT(F75)</f>
        <v>0</v>
      </c>
      <c r="K75" s="1" t="str">
        <f t="shared" ref="K75:K138" si="6">IF(ISERROR(J75),"請輸入整數",IF(F75=J75,"","請輸入整數"))</f>
        <v/>
      </c>
    </row>
    <row r="76" spans="1:11" ht="18" customHeight="1">
      <c r="A76" s="52" t="str">
        <f t="shared" si="4"/>
        <v/>
      </c>
      <c r="B76" s="28">
        <v>15551</v>
      </c>
      <c r="C76" s="10"/>
      <c r="D76" s="10"/>
      <c r="E76" s="10" t="s">
        <v>117</v>
      </c>
      <c r="F76" s="34"/>
      <c r="G76" s="60"/>
      <c r="J76" s="33">
        <f t="shared" si="5"/>
        <v>0</v>
      </c>
      <c r="K76" s="1" t="str">
        <f t="shared" si="6"/>
        <v/>
      </c>
    </row>
    <row r="77" spans="1:11" ht="18" customHeight="1">
      <c r="A77" s="52" t="str">
        <f t="shared" si="4"/>
        <v/>
      </c>
      <c r="B77" s="28">
        <v>15552</v>
      </c>
      <c r="C77" s="10"/>
      <c r="D77" s="10"/>
      <c r="E77" s="10" t="s">
        <v>118</v>
      </c>
      <c r="F77" s="34"/>
      <c r="G77" s="60"/>
      <c r="J77" s="33">
        <f t="shared" si="5"/>
        <v>0</v>
      </c>
      <c r="K77" s="1" t="str">
        <f t="shared" si="6"/>
        <v/>
      </c>
    </row>
    <row r="78" spans="1:11" ht="18" customHeight="1">
      <c r="A78" s="52" t="str">
        <f t="shared" si="4"/>
        <v/>
      </c>
      <c r="B78" s="28">
        <v>15597</v>
      </c>
      <c r="C78" s="10"/>
      <c r="D78" s="10"/>
      <c r="E78" s="10" t="s">
        <v>56</v>
      </c>
      <c r="F78" s="34"/>
      <c r="G78" s="60"/>
      <c r="J78" s="33">
        <f t="shared" si="5"/>
        <v>0</v>
      </c>
      <c r="K78" s="1" t="str">
        <f t="shared" si="6"/>
        <v/>
      </c>
    </row>
    <row r="79" spans="1:11" ht="18" customHeight="1">
      <c r="A79" s="52" t="str">
        <f t="shared" si="4"/>
        <v/>
      </c>
      <c r="B79" s="28">
        <v>15598</v>
      </c>
      <c r="C79" s="10"/>
      <c r="D79" s="10"/>
      <c r="E79" s="10" t="s">
        <v>57</v>
      </c>
      <c r="F79" s="34"/>
      <c r="G79" s="60"/>
      <c r="J79" s="33">
        <f t="shared" si="5"/>
        <v>0</v>
      </c>
      <c r="K79" s="1" t="str">
        <f t="shared" si="6"/>
        <v/>
      </c>
    </row>
    <row r="80" spans="1:11" ht="18" customHeight="1">
      <c r="A80" s="52" t="str">
        <f t="shared" si="4"/>
        <v/>
      </c>
      <c r="B80" s="28">
        <v>18500</v>
      </c>
      <c r="C80" s="10"/>
      <c r="D80" s="10" t="s">
        <v>126</v>
      </c>
      <c r="E80" s="10"/>
      <c r="F80" s="34"/>
      <c r="G80" s="60"/>
      <c r="J80" s="33">
        <f t="shared" si="5"/>
        <v>0</v>
      </c>
      <c r="K80" s="1" t="str">
        <f t="shared" si="6"/>
        <v/>
      </c>
    </row>
    <row r="81" spans="1:11" ht="18" customHeight="1">
      <c r="A81" s="52" t="str">
        <f t="shared" si="4"/>
        <v/>
      </c>
      <c r="B81" s="28">
        <v>19000</v>
      </c>
      <c r="C81" s="10"/>
      <c r="D81" s="10" t="s">
        <v>127</v>
      </c>
      <c r="E81" s="10"/>
      <c r="F81" s="34"/>
      <c r="G81" s="60"/>
      <c r="J81" s="33">
        <f t="shared" si="5"/>
        <v>0</v>
      </c>
      <c r="K81" s="1" t="str">
        <f t="shared" si="6"/>
        <v/>
      </c>
    </row>
    <row r="82" spans="1:11" ht="18" customHeight="1">
      <c r="A82" s="52" t="str">
        <f t="shared" si="4"/>
        <v/>
      </c>
      <c r="B82" s="28">
        <v>19693</v>
      </c>
      <c r="C82" s="10"/>
      <c r="D82" s="10" t="s">
        <v>58</v>
      </c>
      <c r="E82" s="12"/>
      <c r="F82" s="34"/>
      <c r="G82" s="60"/>
      <c r="J82" s="33">
        <f t="shared" si="5"/>
        <v>0</v>
      </c>
      <c r="K82" s="1" t="str">
        <f t="shared" si="6"/>
        <v/>
      </c>
    </row>
    <row r="83" spans="1:11" ht="18" customHeight="1">
      <c r="A83" s="52" t="str">
        <f t="shared" si="4"/>
        <v/>
      </c>
      <c r="B83" s="28">
        <v>19695</v>
      </c>
      <c r="C83" s="10"/>
      <c r="D83" s="10" t="s">
        <v>131</v>
      </c>
      <c r="E83" s="12"/>
      <c r="F83" s="34"/>
      <c r="G83" s="60"/>
      <c r="J83" s="33">
        <f t="shared" si="5"/>
        <v>0</v>
      </c>
      <c r="K83" s="1" t="str">
        <f t="shared" si="6"/>
        <v/>
      </c>
    </row>
    <row r="84" spans="1:11" ht="18" customHeight="1">
      <c r="A84" s="52" t="str">
        <f t="shared" si="4"/>
        <v/>
      </c>
      <c r="B84" s="28">
        <v>19500</v>
      </c>
      <c r="C84" s="10"/>
      <c r="D84" s="10" t="s">
        <v>59</v>
      </c>
      <c r="E84" s="10"/>
      <c r="F84" s="34"/>
      <c r="G84" s="60"/>
      <c r="J84" s="33">
        <f t="shared" si="5"/>
        <v>0</v>
      </c>
      <c r="K84" s="1" t="str">
        <f t="shared" si="6"/>
        <v/>
      </c>
    </row>
    <row r="85" spans="1:11" ht="18" customHeight="1">
      <c r="A85" s="52" t="str">
        <f>IF(F85&lt;&gt;F9+F18+F23+F28+F32+F33+F36+F52+F68+F69+F80+F81+F82+F83+F84, "加總錯誤","")&amp; IF(K85&lt;&gt;"", ","&amp;K85, "")</f>
        <v/>
      </c>
      <c r="B85" s="28">
        <v>19999</v>
      </c>
      <c r="C85" s="10" t="s">
        <v>60</v>
      </c>
      <c r="D85" s="10"/>
      <c r="E85" s="10"/>
      <c r="F85" s="34"/>
      <c r="G85" s="60"/>
      <c r="J85" s="33">
        <f t="shared" si="5"/>
        <v>0</v>
      </c>
      <c r="K85" s="1" t="str">
        <f t="shared" si="6"/>
        <v/>
      </c>
    </row>
    <row r="86" spans="1:11" ht="18" customHeight="1">
      <c r="A86" s="52"/>
      <c r="B86" s="28">
        <v>20000</v>
      </c>
      <c r="C86" s="10" t="s">
        <v>61</v>
      </c>
      <c r="D86" s="11"/>
      <c r="E86" s="11"/>
      <c r="F86" s="35"/>
      <c r="G86" s="60"/>
      <c r="J86" s="33">
        <f t="shared" si="5"/>
        <v>0</v>
      </c>
      <c r="K86" s="1" t="str">
        <f t="shared" si="6"/>
        <v/>
      </c>
    </row>
    <row r="87" spans="1:11" ht="18" customHeight="1">
      <c r="A87" s="52" t="str">
        <f>IF(F87&lt;&gt;F88+F89+F90+F91+F92, "加總錯誤","")&amp; IF(K87&lt;&gt;"", ","&amp;K87, "")</f>
        <v/>
      </c>
      <c r="B87" s="28">
        <v>21000</v>
      </c>
      <c r="C87" s="10"/>
      <c r="D87" s="10" t="s">
        <v>121</v>
      </c>
      <c r="E87" s="10"/>
      <c r="F87" s="34"/>
      <c r="G87" s="60"/>
      <c r="J87" s="33">
        <f t="shared" si="5"/>
        <v>0</v>
      </c>
      <c r="K87" s="1" t="str">
        <f t="shared" si="6"/>
        <v/>
      </c>
    </row>
    <row r="88" spans="1:11" ht="18" customHeight="1">
      <c r="A88" s="52" t="str">
        <f>K88</f>
        <v/>
      </c>
      <c r="B88" s="28">
        <v>21001</v>
      </c>
      <c r="C88" s="10"/>
      <c r="D88" s="10"/>
      <c r="E88" s="10" t="s">
        <v>122</v>
      </c>
      <c r="F88" s="34"/>
      <c r="G88" s="60"/>
      <c r="J88" s="33">
        <f t="shared" si="5"/>
        <v>0</v>
      </c>
      <c r="K88" s="1" t="str">
        <f t="shared" si="6"/>
        <v/>
      </c>
    </row>
    <row r="89" spans="1:11" ht="18" customHeight="1">
      <c r="A89" s="52" t="str">
        <f>K89</f>
        <v/>
      </c>
      <c r="B89" s="28">
        <v>21003</v>
      </c>
      <c r="C89" s="10"/>
      <c r="D89" s="10"/>
      <c r="E89" s="10" t="s">
        <v>62</v>
      </c>
      <c r="F89" s="34"/>
      <c r="G89" s="60"/>
      <c r="J89" s="33">
        <f t="shared" si="5"/>
        <v>0</v>
      </c>
      <c r="K89" s="1" t="str">
        <f t="shared" si="6"/>
        <v/>
      </c>
    </row>
    <row r="90" spans="1:11" ht="18" customHeight="1">
      <c r="A90" s="52" t="str">
        <f>K90</f>
        <v/>
      </c>
      <c r="B90" s="28">
        <v>21011</v>
      </c>
      <c r="C90" s="10"/>
      <c r="D90" s="10"/>
      <c r="E90" s="10" t="s">
        <v>63</v>
      </c>
      <c r="F90" s="34"/>
      <c r="G90" s="60"/>
      <c r="J90" s="33">
        <f t="shared" si="5"/>
        <v>0</v>
      </c>
      <c r="K90" s="1" t="str">
        <f t="shared" si="6"/>
        <v/>
      </c>
    </row>
    <row r="91" spans="1:11" ht="18" customHeight="1">
      <c r="A91" s="52" t="str">
        <f>K91</f>
        <v/>
      </c>
      <c r="B91" s="28">
        <v>21013</v>
      </c>
      <c r="C91" s="10"/>
      <c r="D91" s="10"/>
      <c r="E91" s="10" t="s">
        <v>64</v>
      </c>
      <c r="F91" s="34"/>
      <c r="G91" s="60"/>
      <c r="J91" s="33">
        <f t="shared" si="5"/>
        <v>0</v>
      </c>
      <c r="K91" s="1" t="str">
        <f t="shared" si="6"/>
        <v/>
      </c>
    </row>
    <row r="92" spans="1:11" ht="18" customHeight="1">
      <c r="A92" s="52" t="str">
        <f>K92</f>
        <v/>
      </c>
      <c r="B92" s="28">
        <v>21015</v>
      </c>
      <c r="C92" s="10"/>
      <c r="D92" s="10"/>
      <c r="E92" s="10" t="s">
        <v>123</v>
      </c>
      <c r="F92" s="34"/>
      <c r="G92" s="60"/>
      <c r="J92" s="33">
        <f t="shared" si="5"/>
        <v>0</v>
      </c>
      <c r="K92" s="1" t="str">
        <f t="shared" si="6"/>
        <v/>
      </c>
    </row>
    <row r="93" spans="1:11" ht="18" customHeight="1">
      <c r="A93" s="52" t="str">
        <f>IF(F93&lt;&gt;SUM(F94:F95), "加總錯誤","")&amp; IF(K93&lt;&gt;"", ","&amp;K93, "")</f>
        <v/>
      </c>
      <c r="B93" s="28">
        <v>21500</v>
      </c>
      <c r="C93" s="10"/>
      <c r="D93" s="10" t="s">
        <v>124</v>
      </c>
      <c r="E93" s="10"/>
      <c r="F93" s="34"/>
      <c r="G93" s="60"/>
      <c r="J93" s="33">
        <f t="shared" si="5"/>
        <v>0</v>
      </c>
      <c r="K93" s="1" t="str">
        <f t="shared" si="6"/>
        <v/>
      </c>
    </row>
    <row r="94" spans="1:11" ht="18" customHeight="1">
      <c r="A94" s="52" t="str">
        <f>K94</f>
        <v/>
      </c>
      <c r="B94" s="28">
        <v>21503</v>
      </c>
      <c r="C94" s="10"/>
      <c r="D94" s="10"/>
      <c r="E94" s="10" t="s">
        <v>125</v>
      </c>
      <c r="F94" s="34"/>
      <c r="G94" s="60"/>
      <c r="J94" s="33">
        <f t="shared" si="5"/>
        <v>0</v>
      </c>
      <c r="K94" s="1" t="str">
        <f t="shared" si="6"/>
        <v/>
      </c>
    </row>
    <row r="95" spans="1:11" ht="18" customHeight="1">
      <c r="A95" s="52" t="str">
        <f>K95</f>
        <v/>
      </c>
      <c r="B95" s="28">
        <v>21521</v>
      </c>
      <c r="C95" s="10"/>
      <c r="D95" s="10"/>
      <c r="E95" s="10" t="s">
        <v>65</v>
      </c>
      <c r="F95" s="34"/>
      <c r="G95" s="60"/>
      <c r="J95" s="33">
        <f t="shared" si="5"/>
        <v>0</v>
      </c>
      <c r="K95" s="1" t="str">
        <f t="shared" si="6"/>
        <v/>
      </c>
    </row>
    <row r="96" spans="1:11" ht="35.1" customHeight="1">
      <c r="A96" s="52" t="str">
        <f>IF(F96&lt;&gt;SUM(F97:F100), "加總錯誤","")&amp; IF(K96&lt;&gt;"", ","&amp;K96, "")</f>
        <v/>
      </c>
      <c r="B96" s="28">
        <v>22000</v>
      </c>
      <c r="C96" s="10"/>
      <c r="D96" s="10" t="s">
        <v>66</v>
      </c>
      <c r="E96" s="10"/>
      <c r="F96" s="34"/>
      <c r="G96" s="60"/>
      <c r="J96" s="33">
        <f t="shared" si="5"/>
        <v>0</v>
      </c>
      <c r="K96" s="1" t="str">
        <f t="shared" si="6"/>
        <v/>
      </c>
    </row>
    <row r="97" spans="1:11" ht="18" customHeight="1">
      <c r="A97" s="52" t="str">
        <f t="shared" ref="A97:A102" si="7">K97</f>
        <v/>
      </c>
      <c r="B97" s="28">
        <v>22001</v>
      </c>
      <c r="C97" s="13"/>
      <c r="D97" s="13"/>
      <c r="E97" s="17" t="s">
        <v>133</v>
      </c>
      <c r="F97" s="34"/>
      <c r="G97" s="60"/>
      <c r="J97" s="33">
        <f t="shared" si="5"/>
        <v>0</v>
      </c>
      <c r="K97" s="1" t="str">
        <f t="shared" si="6"/>
        <v/>
      </c>
    </row>
    <row r="98" spans="1:11" ht="18" customHeight="1">
      <c r="A98" s="52" t="str">
        <f t="shared" si="7"/>
        <v/>
      </c>
      <c r="B98" s="28">
        <v>22003</v>
      </c>
      <c r="C98" s="13"/>
      <c r="D98" s="13"/>
      <c r="E98" s="17" t="s">
        <v>107</v>
      </c>
      <c r="F98" s="34"/>
      <c r="G98" s="60"/>
      <c r="J98" s="33">
        <f t="shared" si="5"/>
        <v>0</v>
      </c>
      <c r="K98" s="1" t="str">
        <f t="shared" si="6"/>
        <v/>
      </c>
    </row>
    <row r="99" spans="1:11" ht="31.9" customHeight="1">
      <c r="A99" s="43" t="str">
        <f t="shared" si="7"/>
        <v/>
      </c>
      <c r="B99" s="28">
        <v>22097</v>
      </c>
      <c r="C99" s="10"/>
      <c r="D99" s="10"/>
      <c r="E99" s="10" t="s">
        <v>176</v>
      </c>
      <c r="F99" s="34"/>
      <c r="G99" s="60"/>
      <c r="J99" s="33">
        <f t="shared" si="5"/>
        <v>0</v>
      </c>
      <c r="K99" s="1" t="str">
        <f t="shared" si="6"/>
        <v/>
      </c>
    </row>
    <row r="100" spans="1:11" ht="31.9" customHeight="1">
      <c r="A100" s="43" t="str">
        <f t="shared" si="7"/>
        <v/>
      </c>
      <c r="B100" s="28">
        <v>22099</v>
      </c>
      <c r="C100" s="10"/>
      <c r="D100" s="10"/>
      <c r="E100" s="10" t="s">
        <v>177</v>
      </c>
      <c r="F100" s="34"/>
      <c r="G100" s="60"/>
      <c r="J100" s="33">
        <f t="shared" si="5"/>
        <v>0</v>
      </c>
      <c r="K100" s="1" t="str">
        <f t="shared" si="6"/>
        <v/>
      </c>
    </row>
    <row r="101" spans="1:11" ht="18" customHeight="1">
      <c r="A101" s="43" t="str">
        <f t="shared" si="7"/>
        <v/>
      </c>
      <c r="B101" s="28">
        <v>22300</v>
      </c>
      <c r="C101" s="10"/>
      <c r="D101" s="10" t="s">
        <v>172</v>
      </c>
      <c r="E101" s="10"/>
      <c r="F101" s="34"/>
      <c r="G101" s="60"/>
      <c r="J101" s="33">
        <f t="shared" si="5"/>
        <v>0</v>
      </c>
      <c r="K101" s="1" t="str">
        <f t="shared" si="6"/>
        <v/>
      </c>
    </row>
    <row r="102" spans="1:11" ht="18" customHeight="1">
      <c r="A102" s="52" t="str">
        <f t="shared" si="7"/>
        <v/>
      </c>
      <c r="B102" s="28">
        <v>22500</v>
      </c>
      <c r="C102" s="10"/>
      <c r="D102" s="10" t="s">
        <v>67</v>
      </c>
      <c r="E102" s="10"/>
      <c r="F102" s="34"/>
      <c r="G102" s="60"/>
      <c r="J102" s="33">
        <f t="shared" si="5"/>
        <v>0</v>
      </c>
      <c r="K102" s="1" t="str">
        <f t="shared" si="6"/>
        <v/>
      </c>
    </row>
    <row r="103" spans="1:11" ht="18" customHeight="1">
      <c r="A103" s="52" t="str">
        <f>IF(F103&lt;&gt;SUM(F104:F111), "加總錯誤","")&amp; IF(K103&lt;&gt;"", ","&amp;K103, "")</f>
        <v/>
      </c>
      <c r="B103" s="28">
        <v>23000</v>
      </c>
      <c r="C103" s="10"/>
      <c r="D103" s="10" t="s">
        <v>68</v>
      </c>
      <c r="E103" s="10"/>
      <c r="F103" s="34"/>
      <c r="G103" s="60"/>
      <c r="J103" s="33">
        <f t="shared" si="5"/>
        <v>0</v>
      </c>
      <c r="K103" s="1" t="str">
        <f t="shared" si="6"/>
        <v/>
      </c>
    </row>
    <row r="104" spans="1:11" ht="18" customHeight="1">
      <c r="A104" s="52" t="str">
        <f>K104</f>
        <v/>
      </c>
      <c r="B104" s="28">
        <v>23007</v>
      </c>
      <c r="C104" s="10"/>
      <c r="D104" s="12"/>
      <c r="E104" s="14" t="s">
        <v>69</v>
      </c>
      <c r="F104" s="34"/>
      <c r="G104" s="60"/>
      <c r="J104" s="33">
        <f t="shared" si="5"/>
        <v>0</v>
      </c>
      <c r="K104" s="1" t="str">
        <f t="shared" si="6"/>
        <v/>
      </c>
    </row>
    <row r="105" spans="1:11" ht="18" customHeight="1">
      <c r="A105" s="52" t="str">
        <f t="shared" ref="A105:A111" si="8">K105</f>
        <v/>
      </c>
      <c r="B105" s="28">
        <v>23013</v>
      </c>
      <c r="C105" s="10"/>
      <c r="D105" s="12"/>
      <c r="E105" s="14" t="s">
        <v>70</v>
      </c>
      <c r="F105" s="34"/>
      <c r="G105" s="60"/>
      <c r="J105" s="33">
        <f t="shared" si="5"/>
        <v>0</v>
      </c>
      <c r="K105" s="1" t="str">
        <f t="shared" si="6"/>
        <v/>
      </c>
    </row>
    <row r="106" spans="1:11" ht="18" customHeight="1">
      <c r="A106" s="52" t="str">
        <f t="shared" si="8"/>
        <v/>
      </c>
      <c r="B106" s="28">
        <v>23015</v>
      </c>
      <c r="C106" s="10"/>
      <c r="D106" s="12"/>
      <c r="E106" s="10" t="s">
        <v>71</v>
      </c>
      <c r="F106" s="34"/>
      <c r="G106" s="60"/>
      <c r="J106" s="33">
        <f t="shared" si="5"/>
        <v>0</v>
      </c>
      <c r="K106" s="1" t="str">
        <f t="shared" si="6"/>
        <v/>
      </c>
    </row>
    <row r="107" spans="1:11" ht="18" customHeight="1">
      <c r="A107" s="52" t="str">
        <f t="shared" si="8"/>
        <v/>
      </c>
      <c r="B107" s="28">
        <v>23023</v>
      </c>
      <c r="C107" s="10"/>
      <c r="D107" s="10"/>
      <c r="E107" s="10" t="s">
        <v>72</v>
      </c>
      <c r="F107" s="34"/>
      <c r="G107" s="60"/>
      <c r="J107" s="33">
        <f t="shared" si="5"/>
        <v>0</v>
      </c>
      <c r="K107" s="1" t="str">
        <f t="shared" si="6"/>
        <v/>
      </c>
    </row>
    <row r="108" spans="1:11" ht="18" customHeight="1">
      <c r="A108" s="52" t="str">
        <f t="shared" si="8"/>
        <v/>
      </c>
      <c r="B108" s="28">
        <v>23025</v>
      </c>
      <c r="C108" s="10"/>
      <c r="D108" s="10"/>
      <c r="E108" s="10" t="s">
        <v>73</v>
      </c>
      <c r="F108" s="34"/>
      <c r="G108" s="60"/>
      <c r="J108" s="33">
        <f t="shared" si="5"/>
        <v>0</v>
      </c>
      <c r="K108" s="1" t="str">
        <f t="shared" si="6"/>
        <v/>
      </c>
    </row>
    <row r="109" spans="1:11" ht="18" customHeight="1">
      <c r="A109" s="52" t="str">
        <f t="shared" si="8"/>
        <v/>
      </c>
      <c r="B109" s="28">
        <v>23027</v>
      </c>
      <c r="C109" s="10"/>
      <c r="D109" s="10"/>
      <c r="E109" s="10" t="s">
        <v>74</v>
      </c>
      <c r="F109" s="34"/>
      <c r="G109" s="60"/>
      <c r="J109" s="33">
        <f t="shared" si="5"/>
        <v>0</v>
      </c>
      <c r="K109" s="1" t="str">
        <f t="shared" si="6"/>
        <v/>
      </c>
    </row>
    <row r="110" spans="1:11" ht="18" customHeight="1">
      <c r="A110" s="52" t="str">
        <f t="shared" si="8"/>
        <v/>
      </c>
      <c r="B110" s="28">
        <v>23041</v>
      </c>
      <c r="C110" s="10"/>
      <c r="D110" s="10"/>
      <c r="E110" s="10" t="s">
        <v>75</v>
      </c>
      <c r="F110" s="34"/>
      <c r="G110" s="60"/>
      <c r="J110" s="33">
        <f t="shared" si="5"/>
        <v>0</v>
      </c>
      <c r="K110" s="1" t="str">
        <f t="shared" si="6"/>
        <v/>
      </c>
    </row>
    <row r="111" spans="1:11" ht="18" customHeight="1">
      <c r="A111" s="52" t="str">
        <f t="shared" si="8"/>
        <v/>
      </c>
      <c r="B111" s="28">
        <v>23097</v>
      </c>
      <c r="C111" s="10"/>
      <c r="D111" s="10"/>
      <c r="E111" s="10" t="s">
        <v>76</v>
      </c>
      <c r="F111" s="34"/>
      <c r="G111" s="60"/>
      <c r="J111" s="33">
        <f t="shared" si="5"/>
        <v>0</v>
      </c>
      <c r="K111" s="1" t="str">
        <f t="shared" si="6"/>
        <v/>
      </c>
    </row>
    <row r="112" spans="1:11" ht="18" customHeight="1">
      <c r="A112" s="52" t="str">
        <f>IF(F112&lt;&gt;SUM(F113:F119), "加總錯誤","")&amp; IF(K112&lt;&gt;"", ","&amp;K112, "")</f>
        <v/>
      </c>
      <c r="B112" s="28">
        <v>23500</v>
      </c>
      <c r="C112" s="10"/>
      <c r="D112" s="10" t="s">
        <v>77</v>
      </c>
      <c r="E112" s="10"/>
      <c r="F112" s="34"/>
      <c r="G112" s="60"/>
      <c r="J112" s="33">
        <f t="shared" si="5"/>
        <v>0</v>
      </c>
      <c r="K112" s="1" t="str">
        <f t="shared" si="6"/>
        <v/>
      </c>
    </row>
    <row r="113" spans="1:11" ht="18" customHeight="1">
      <c r="A113" s="52" t="str">
        <f>K113</f>
        <v/>
      </c>
      <c r="B113" s="28">
        <v>23507</v>
      </c>
      <c r="C113" s="10"/>
      <c r="D113" s="10"/>
      <c r="E113" s="32" t="s">
        <v>113</v>
      </c>
      <c r="F113" s="34"/>
      <c r="G113" s="60"/>
      <c r="J113" s="33">
        <f t="shared" si="5"/>
        <v>0</v>
      </c>
      <c r="K113" s="1" t="str">
        <f t="shared" si="6"/>
        <v/>
      </c>
    </row>
    <row r="114" spans="1:11" ht="18" customHeight="1">
      <c r="A114" s="52" t="str">
        <f t="shared" ref="A114:A119" si="9">K114</f>
        <v/>
      </c>
      <c r="B114" s="28">
        <v>23523</v>
      </c>
      <c r="C114" s="10"/>
      <c r="D114" s="10"/>
      <c r="E114" s="10" t="s">
        <v>78</v>
      </c>
      <c r="F114" s="34"/>
      <c r="G114" s="60"/>
      <c r="J114" s="33">
        <f t="shared" si="5"/>
        <v>0</v>
      </c>
      <c r="K114" s="1" t="str">
        <f t="shared" si="6"/>
        <v/>
      </c>
    </row>
    <row r="115" spans="1:11" ht="18" customHeight="1">
      <c r="A115" s="52" t="str">
        <f t="shared" si="9"/>
        <v/>
      </c>
      <c r="B115" s="28">
        <v>23534</v>
      </c>
      <c r="C115" s="10"/>
      <c r="D115" s="10"/>
      <c r="E115" s="10" t="s">
        <v>134</v>
      </c>
      <c r="F115" s="34"/>
      <c r="G115" s="60"/>
      <c r="J115" s="33">
        <f t="shared" si="5"/>
        <v>0</v>
      </c>
      <c r="K115" s="1" t="str">
        <f t="shared" si="6"/>
        <v/>
      </c>
    </row>
    <row r="116" spans="1:11" ht="18" customHeight="1">
      <c r="A116" s="52" t="str">
        <f t="shared" si="9"/>
        <v/>
      </c>
      <c r="B116" s="28">
        <v>23535</v>
      </c>
      <c r="C116" s="10"/>
      <c r="D116" s="10"/>
      <c r="E116" s="10" t="s">
        <v>79</v>
      </c>
      <c r="F116" s="34"/>
      <c r="G116" s="60"/>
      <c r="J116" s="33">
        <f t="shared" si="5"/>
        <v>0</v>
      </c>
      <c r="K116" s="1" t="str">
        <f>IF(ISERROR(J116),"請輸入整數",IF(F116=J116,"","請輸入整數"))</f>
        <v/>
      </c>
    </row>
    <row r="117" spans="1:11" ht="18" customHeight="1">
      <c r="A117" s="52" t="str">
        <f t="shared" si="9"/>
        <v/>
      </c>
      <c r="B117" s="28">
        <v>23591</v>
      </c>
      <c r="C117" s="10"/>
      <c r="D117" s="10"/>
      <c r="E117" s="10" t="s">
        <v>80</v>
      </c>
      <c r="F117" s="34"/>
      <c r="G117" s="60"/>
      <c r="J117" s="33">
        <f t="shared" si="5"/>
        <v>0</v>
      </c>
      <c r="K117" s="1" t="str">
        <f t="shared" si="6"/>
        <v/>
      </c>
    </row>
    <row r="118" spans="1:11" ht="18" customHeight="1">
      <c r="A118" s="52" t="str">
        <f t="shared" si="9"/>
        <v/>
      </c>
      <c r="B118" s="28">
        <v>23593</v>
      </c>
      <c r="C118" s="10"/>
      <c r="D118" s="10"/>
      <c r="E118" s="10" t="s">
        <v>81</v>
      </c>
      <c r="F118" s="34"/>
      <c r="G118" s="60"/>
      <c r="J118" s="33">
        <f t="shared" si="5"/>
        <v>0</v>
      </c>
      <c r="K118" s="1" t="str">
        <f t="shared" si="6"/>
        <v/>
      </c>
    </row>
    <row r="119" spans="1:11" ht="18" customHeight="1">
      <c r="A119" s="52" t="str">
        <f t="shared" si="9"/>
        <v/>
      </c>
      <c r="B119" s="28">
        <v>23595</v>
      </c>
      <c r="C119" s="10"/>
      <c r="D119" s="10"/>
      <c r="E119" s="10" t="s">
        <v>82</v>
      </c>
      <c r="F119" s="34"/>
      <c r="G119" s="60"/>
      <c r="J119" s="33">
        <f t="shared" si="5"/>
        <v>0</v>
      </c>
      <c r="K119" s="1" t="str">
        <f t="shared" si="6"/>
        <v/>
      </c>
    </row>
    <row r="120" spans="1:11" ht="18" customHeight="1">
      <c r="A120" s="52" t="str">
        <f>IF(F120&lt;&gt;F121+F122-F123, "加總錯誤","")&amp; IF(K120&lt;&gt;"", ","&amp;K120, "")</f>
        <v/>
      </c>
      <c r="B120" s="28">
        <v>24000</v>
      </c>
      <c r="C120" s="10"/>
      <c r="D120" s="10" t="s">
        <v>83</v>
      </c>
      <c r="E120" s="10"/>
      <c r="F120" s="34"/>
      <c r="G120" s="60"/>
      <c r="J120" s="33">
        <f t="shared" si="5"/>
        <v>0</v>
      </c>
      <c r="K120" s="1" t="str">
        <f t="shared" si="6"/>
        <v/>
      </c>
    </row>
    <row r="121" spans="1:11" ht="18" customHeight="1">
      <c r="A121" s="52" t="str">
        <f>K121</f>
        <v/>
      </c>
      <c r="B121" s="28">
        <v>24001</v>
      </c>
      <c r="C121" s="10"/>
      <c r="D121" s="10"/>
      <c r="E121" s="10" t="s">
        <v>83</v>
      </c>
      <c r="F121" s="34"/>
      <c r="G121" s="60"/>
      <c r="J121" s="33">
        <f t="shared" si="5"/>
        <v>0</v>
      </c>
      <c r="K121" s="1" t="str">
        <f t="shared" si="6"/>
        <v/>
      </c>
    </row>
    <row r="122" spans="1:11" ht="18" customHeight="1">
      <c r="A122" s="52" t="str">
        <f>K122</f>
        <v/>
      </c>
      <c r="B122" s="28">
        <v>24003</v>
      </c>
      <c r="C122" s="10"/>
      <c r="D122" s="10"/>
      <c r="E122" s="10" t="s">
        <v>178</v>
      </c>
      <c r="F122" s="34"/>
      <c r="G122" s="60"/>
      <c r="J122" s="33">
        <f t="shared" si="5"/>
        <v>0</v>
      </c>
      <c r="K122" s="1" t="str">
        <f t="shared" si="6"/>
        <v/>
      </c>
    </row>
    <row r="123" spans="1:11" ht="18" customHeight="1">
      <c r="A123" s="52" t="str">
        <f>K123</f>
        <v/>
      </c>
      <c r="B123" s="28">
        <v>24004</v>
      </c>
      <c r="C123" s="10"/>
      <c r="D123" s="10"/>
      <c r="E123" s="10" t="s">
        <v>179</v>
      </c>
      <c r="F123" s="34"/>
      <c r="G123" s="60"/>
      <c r="J123" s="33">
        <f t="shared" si="5"/>
        <v>0</v>
      </c>
      <c r="K123" s="1" t="str">
        <f t="shared" si="6"/>
        <v/>
      </c>
    </row>
    <row r="124" spans="1:11" ht="18" customHeight="1">
      <c r="A124" s="52" t="str">
        <f>IF(F124&lt;&gt;F125+F126+F127+F128+F129-F130+F131+F132, "加總錯誤","")&amp; IF(K124&lt;&gt;"", ","&amp;K124, "")</f>
        <v/>
      </c>
      <c r="B124" s="28">
        <v>25500</v>
      </c>
      <c r="C124" s="10"/>
      <c r="D124" s="10" t="s">
        <v>84</v>
      </c>
      <c r="E124" s="10"/>
      <c r="F124" s="34"/>
      <c r="G124" s="60"/>
      <c r="J124" s="33">
        <f t="shared" si="5"/>
        <v>0</v>
      </c>
      <c r="K124" s="1" t="str">
        <f t="shared" si="6"/>
        <v/>
      </c>
    </row>
    <row r="125" spans="1:11" ht="18" customHeight="1">
      <c r="A125" s="52" t="str">
        <f t="shared" ref="A125:A138" si="10">K125</f>
        <v/>
      </c>
      <c r="B125" s="28">
        <v>25505</v>
      </c>
      <c r="C125" s="10"/>
      <c r="D125" s="10"/>
      <c r="E125" s="10" t="s">
        <v>85</v>
      </c>
      <c r="F125" s="34"/>
      <c r="G125" s="60"/>
      <c r="J125" s="33">
        <f t="shared" si="5"/>
        <v>0</v>
      </c>
      <c r="K125" s="1" t="str">
        <f t="shared" si="6"/>
        <v/>
      </c>
    </row>
    <row r="126" spans="1:11" ht="18" customHeight="1">
      <c r="A126" s="52" t="str">
        <f t="shared" si="10"/>
        <v/>
      </c>
      <c r="B126" s="28">
        <v>25507</v>
      </c>
      <c r="C126" s="10"/>
      <c r="D126" s="10"/>
      <c r="E126" s="10" t="s">
        <v>86</v>
      </c>
      <c r="F126" s="34"/>
      <c r="G126" s="60"/>
      <c r="J126" s="33">
        <f t="shared" si="5"/>
        <v>0</v>
      </c>
      <c r="K126" s="1" t="str">
        <f t="shared" si="6"/>
        <v/>
      </c>
    </row>
    <row r="127" spans="1:11" ht="18" customHeight="1">
      <c r="A127" s="52" t="str">
        <f t="shared" si="10"/>
        <v/>
      </c>
      <c r="B127" s="28">
        <v>25509</v>
      </c>
      <c r="C127" s="10"/>
      <c r="D127" s="10"/>
      <c r="E127" s="10" t="s">
        <v>119</v>
      </c>
      <c r="F127" s="34"/>
      <c r="G127" s="60"/>
      <c r="J127" s="33">
        <f t="shared" si="5"/>
        <v>0</v>
      </c>
      <c r="K127" s="1" t="str">
        <f t="shared" si="6"/>
        <v/>
      </c>
    </row>
    <row r="128" spans="1:11" ht="18" customHeight="1">
      <c r="A128" s="52" t="str">
        <f t="shared" si="10"/>
        <v/>
      </c>
      <c r="B128" s="28">
        <v>25511</v>
      </c>
      <c r="C128" s="10"/>
      <c r="D128" s="10"/>
      <c r="E128" s="10" t="s">
        <v>87</v>
      </c>
      <c r="F128" s="34"/>
      <c r="G128" s="60"/>
      <c r="J128" s="33">
        <f t="shared" si="5"/>
        <v>0</v>
      </c>
      <c r="K128" s="1" t="str">
        <f t="shared" si="6"/>
        <v/>
      </c>
    </row>
    <row r="129" spans="1:11" ht="18" customHeight="1">
      <c r="A129" s="52" t="str">
        <f t="shared" si="10"/>
        <v/>
      </c>
      <c r="B129" s="28">
        <v>25513</v>
      </c>
      <c r="C129" s="10"/>
      <c r="D129" s="10"/>
      <c r="E129" s="10" t="s">
        <v>88</v>
      </c>
      <c r="F129" s="34"/>
      <c r="G129" s="60"/>
      <c r="J129" s="33">
        <f t="shared" si="5"/>
        <v>0</v>
      </c>
      <c r="K129" s="1" t="str">
        <f t="shared" si="6"/>
        <v/>
      </c>
    </row>
    <row r="130" spans="1:11" ht="18" customHeight="1">
      <c r="A130" s="52" t="str">
        <f t="shared" si="10"/>
        <v/>
      </c>
      <c r="B130" s="28">
        <v>25514</v>
      </c>
      <c r="C130" s="10"/>
      <c r="D130" s="10"/>
      <c r="E130" s="10" t="s">
        <v>89</v>
      </c>
      <c r="F130" s="34"/>
      <c r="G130" s="60"/>
      <c r="J130" s="33">
        <f t="shared" si="5"/>
        <v>0</v>
      </c>
      <c r="K130" s="1" t="str">
        <f t="shared" si="6"/>
        <v/>
      </c>
    </row>
    <row r="131" spans="1:11" ht="18" customHeight="1">
      <c r="A131" s="52" t="str">
        <f t="shared" si="10"/>
        <v/>
      </c>
      <c r="B131" s="28">
        <v>25541</v>
      </c>
      <c r="C131" s="10"/>
      <c r="D131" s="10"/>
      <c r="E131" s="10" t="s">
        <v>90</v>
      </c>
      <c r="F131" s="34"/>
      <c r="G131" s="60"/>
      <c r="J131" s="33">
        <f t="shared" si="5"/>
        <v>0</v>
      </c>
      <c r="K131" s="1" t="str">
        <f t="shared" si="6"/>
        <v/>
      </c>
    </row>
    <row r="132" spans="1:11" ht="18" customHeight="1">
      <c r="A132" s="52" t="str">
        <f t="shared" si="10"/>
        <v/>
      </c>
      <c r="B132" s="28">
        <v>25597</v>
      </c>
      <c r="C132" s="10"/>
      <c r="D132" s="10"/>
      <c r="E132" s="10" t="s">
        <v>91</v>
      </c>
      <c r="F132" s="34"/>
      <c r="G132" s="60"/>
      <c r="J132" s="33">
        <f t="shared" si="5"/>
        <v>0</v>
      </c>
      <c r="K132" s="1" t="str">
        <f t="shared" si="6"/>
        <v/>
      </c>
    </row>
    <row r="133" spans="1:11" ht="18" customHeight="1">
      <c r="A133" s="52" t="str">
        <f t="shared" si="10"/>
        <v/>
      </c>
      <c r="B133" s="28">
        <v>25600</v>
      </c>
      <c r="C133" s="10"/>
      <c r="D133" s="10" t="s">
        <v>92</v>
      </c>
      <c r="E133" s="10"/>
      <c r="F133" s="34"/>
      <c r="G133" s="60"/>
      <c r="J133" s="33">
        <f t="shared" si="5"/>
        <v>0</v>
      </c>
      <c r="K133" s="1" t="str">
        <f t="shared" si="6"/>
        <v/>
      </c>
    </row>
    <row r="134" spans="1:11" ht="18" customHeight="1">
      <c r="A134" s="52" t="str">
        <f t="shared" si="10"/>
        <v/>
      </c>
      <c r="B134" s="28">
        <v>29693</v>
      </c>
      <c r="C134" s="10"/>
      <c r="D134" s="10" t="s">
        <v>93</v>
      </c>
      <c r="E134" s="10"/>
      <c r="F134" s="34"/>
      <c r="G134" s="60"/>
      <c r="J134" s="33">
        <f t="shared" si="5"/>
        <v>0</v>
      </c>
      <c r="K134" s="1" t="str">
        <f t="shared" si="6"/>
        <v/>
      </c>
    </row>
    <row r="135" spans="1:11" ht="18" customHeight="1">
      <c r="A135" s="52" t="str">
        <f t="shared" si="10"/>
        <v/>
      </c>
      <c r="B135" s="28">
        <v>29695</v>
      </c>
      <c r="C135" s="10"/>
      <c r="D135" s="10" t="s">
        <v>132</v>
      </c>
      <c r="E135" s="10"/>
      <c r="F135" s="34"/>
      <c r="G135" s="60"/>
      <c r="J135" s="33">
        <f t="shared" si="5"/>
        <v>0</v>
      </c>
      <c r="K135" s="1" t="str">
        <f t="shared" si="6"/>
        <v/>
      </c>
    </row>
    <row r="136" spans="1:11" ht="18" customHeight="1">
      <c r="A136" s="52" t="str">
        <f t="shared" si="10"/>
        <v/>
      </c>
      <c r="B136" s="28">
        <v>29500</v>
      </c>
      <c r="C136" s="10"/>
      <c r="D136" s="10" t="s">
        <v>94</v>
      </c>
      <c r="E136" s="10"/>
      <c r="F136" s="34"/>
      <c r="G136" s="60"/>
      <c r="J136" s="33">
        <f t="shared" si="5"/>
        <v>0</v>
      </c>
      <c r="K136" s="1" t="str">
        <f t="shared" si="6"/>
        <v/>
      </c>
    </row>
    <row r="137" spans="1:11" ht="18" customHeight="1">
      <c r="A137" s="52" t="str">
        <f>IF(F137&lt;&gt;F87+F93+F96+F101+F102+F103+F112+F120+F124+F133+F134+F135+F136, "加總錯誤","")&amp; IF(K137&lt;&gt;"", ","&amp;K137, "")</f>
        <v/>
      </c>
      <c r="B137" s="28">
        <v>29999</v>
      </c>
      <c r="C137" s="10" t="s">
        <v>95</v>
      </c>
      <c r="D137" s="10"/>
      <c r="E137" s="10"/>
      <c r="F137" s="34"/>
      <c r="G137" s="60"/>
      <c r="J137" s="33">
        <f t="shared" si="5"/>
        <v>0</v>
      </c>
      <c r="K137" s="1" t="str">
        <f t="shared" si="6"/>
        <v/>
      </c>
    </row>
    <row r="138" spans="1:11" ht="18" customHeight="1">
      <c r="A138" s="52" t="str">
        <f t="shared" si="10"/>
        <v/>
      </c>
      <c r="B138" s="28">
        <v>30000</v>
      </c>
      <c r="C138" s="10" t="s">
        <v>96</v>
      </c>
      <c r="D138" s="11"/>
      <c r="E138" s="11"/>
      <c r="F138" s="35"/>
      <c r="G138" s="60"/>
      <c r="J138" s="33">
        <f t="shared" si="5"/>
        <v>0</v>
      </c>
      <c r="K138" s="1" t="str">
        <f t="shared" si="6"/>
        <v/>
      </c>
    </row>
    <row r="139" spans="1:11" ht="18" customHeight="1">
      <c r="A139" s="52" t="str">
        <f>IF(F139&lt;&gt;F140-F141+F142+F144+F145+F146, "加總錯誤","")&amp; IF(K130&lt;&gt;"", ","&amp;K130, "")</f>
        <v/>
      </c>
      <c r="B139" s="28">
        <v>32000</v>
      </c>
      <c r="C139" s="10"/>
      <c r="D139" s="10" t="s">
        <v>97</v>
      </c>
      <c r="E139" s="10"/>
      <c r="F139" s="34"/>
      <c r="G139" s="60"/>
      <c r="J139" s="33">
        <f t="shared" ref="J139:J156" si="11">INT(F139)</f>
        <v>0</v>
      </c>
      <c r="K139" s="1" t="str">
        <f t="shared" ref="K139:K156" si="12">IF(ISERROR(J139),"請輸入整數",IF(F139=J139,"","請輸入整數"))</f>
        <v/>
      </c>
    </row>
    <row r="140" spans="1:11" ht="18" customHeight="1">
      <c r="A140" s="52" t="str">
        <f t="shared" ref="A140:A146" si="13">K140</f>
        <v/>
      </c>
      <c r="B140" s="28">
        <v>32011</v>
      </c>
      <c r="C140" s="10"/>
      <c r="D140" s="10"/>
      <c r="E140" s="10" t="s">
        <v>98</v>
      </c>
      <c r="F140" s="34"/>
      <c r="G140" s="60"/>
      <c r="J140" s="33">
        <f t="shared" si="11"/>
        <v>0</v>
      </c>
      <c r="K140" s="1" t="str">
        <f t="shared" si="12"/>
        <v/>
      </c>
    </row>
    <row r="141" spans="1:11" ht="18" customHeight="1">
      <c r="A141" s="52" t="str">
        <f t="shared" si="13"/>
        <v/>
      </c>
      <c r="B141" s="28">
        <v>32013</v>
      </c>
      <c r="C141" s="10"/>
      <c r="D141" s="10"/>
      <c r="E141" s="10" t="s">
        <v>99</v>
      </c>
      <c r="F141" s="34"/>
      <c r="G141" s="60"/>
      <c r="J141" s="33">
        <f t="shared" si="11"/>
        <v>0</v>
      </c>
      <c r="K141" s="1" t="str">
        <f t="shared" si="12"/>
        <v/>
      </c>
    </row>
    <row r="142" spans="1:11" ht="18" customHeight="1">
      <c r="A142" s="52" t="str">
        <f t="shared" si="13"/>
        <v/>
      </c>
      <c r="B142" s="28">
        <v>32021</v>
      </c>
      <c r="C142" s="10"/>
      <c r="D142" s="10"/>
      <c r="E142" s="10" t="s">
        <v>100</v>
      </c>
      <c r="F142" s="34"/>
      <c r="G142" s="60"/>
      <c r="J142" s="33">
        <f t="shared" si="11"/>
        <v>0</v>
      </c>
      <c r="K142" s="1" t="str">
        <f t="shared" si="12"/>
        <v/>
      </c>
    </row>
    <row r="143" spans="1:11" ht="31.5" customHeight="1">
      <c r="A143" s="43" t="s">
        <v>186</v>
      </c>
      <c r="B143" s="53">
        <v>32022</v>
      </c>
      <c r="C143" s="10"/>
      <c r="D143" s="10"/>
      <c r="E143" s="54" t="s">
        <v>187</v>
      </c>
      <c r="F143" s="34"/>
      <c r="G143" s="60"/>
      <c r="J143" s="33"/>
    </row>
    <row r="144" spans="1:11" ht="18" customHeight="1">
      <c r="A144" s="52" t="str">
        <f t="shared" si="13"/>
        <v/>
      </c>
      <c r="B144" s="28">
        <v>32023</v>
      </c>
      <c r="C144" s="10"/>
      <c r="D144" s="10"/>
      <c r="E144" s="10" t="s">
        <v>111</v>
      </c>
      <c r="F144" s="34"/>
      <c r="G144" s="60"/>
      <c r="J144" s="33">
        <f t="shared" si="11"/>
        <v>0</v>
      </c>
      <c r="K144" s="1" t="str">
        <f t="shared" si="12"/>
        <v/>
      </c>
    </row>
    <row r="145" spans="1:11" ht="31.9" customHeight="1">
      <c r="A145" s="55" t="s">
        <v>188</v>
      </c>
      <c r="B145" s="28">
        <v>32024</v>
      </c>
      <c r="C145" s="10"/>
      <c r="D145" s="10"/>
      <c r="E145" s="10" t="s">
        <v>189</v>
      </c>
      <c r="F145" s="34"/>
      <c r="G145" s="60"/>
      <c r="J145" s="33">
        <f t="shared" si="11"/>
        <v>0</v>
      </c>
      <c r="K145" s="1" t="str">
        <f t="shared" si="12"/>
        <v/>
      </c>
    </row>
    <row r="146" spans="1:11" ht="18" customHeight="1">
      <c r="A146" s="52" t="str">
        <f t="shared" si="13"/>
        <v/>
      </c>
      <c r="B146" s="28">
        <v>32025</v>
      </c>
      <c r="C146" s="10"/>
      <c r="D146" s="10"/>
      <c r="E146" s="10" t="s">
        <v>101</v>
      </c>
      <c r="F146" s="34"/>
      <c r="G146" s="60"/>
      <c r="J146" s="33">
        <f t="shared" si="11"/>
        <v>0</v>
      </c>
      <c r="K146" s="1" t="str">
        <f t="shared" si="12"/>
        <v/>
      </c>
    </row>
    <row r="147" spans="1:11" ht="18" customHeight="1">
      <c r="A147" s="52" t="str">
        <f>IF(F147&lt;&gt;SUM(F148:F155), "加總錯誤","")&amp; IF(K147&lt;&gt;"", ","&amp;K147, "")</f>
        <v/>
      </c>
      <c r="B147" s="28">
        <v>32500</v>
      </c>
      <c r="C147" s="10"/>
      <c r="D147" s="10" t="s">
        <v>102</v>
      </c>
      <c r="E147" s="10"/>
      <c r="F147" s="34"/>
      <c r="G147" s="60"/>
      <c r="J147" s="33">
        <f t="shared" si="11"/>
        <v>0</v>
      </c>
      <c r="K147" s="1" t="str">
        <f t="shared" si="12"/>
        <v/>
      </c>
    </row>
    <row r="148" spans="1:11" ht="18" customHeight="1">
      <c r="A148" s="52" t="str">
        <f t="shared" ref="A148:A155" si="14">K148</f>
        <v/>
      </c>
      <c r="B148" s="28">
        <v>31400</v>
      </c>
      <c r="C148" s="10"/>
      <c r="D148" s="18"/>
      <c r="E148" s="10" t="s">
        <v>103</v>
      </c>
      <c r="F148" s="34"/>
      <c r="G148" s="60"/>
      <c r="J148" s="33">
        <f t="shared" si="11"/>
        <v>0</v>
      </c>
      <c r="K148" s="1" t="str">
        <f t="shared" si="12"/>
        <v/>
      </c>
    </row>
    <row r="149" spans="1:11" ht="18" customHeight="1">
      <c r="A149" s="43" t="str">
        <f t="shared" si="14"/>
        <v/>
      </c>
      <c r="B149" s="28">
        <v>32526</v>
      </c>
      <c r="C149" s="10"/>
      <c r="D149" s="18"/>
      <c r="E149" s="10" t="s">
        <v>148</v>
      </c>
      <c r="F149" s="34"/>
      <c r="J149" s="33">
        <f t="shared" si="11"/>
        <v>0</v>
      </c>
      <c r="K149" s="1" t="str">
        <f t="shared" si="12"/>
        <v/>
      </c>
    </row>
    <row r="150" spans="1:11" ht="31.9" customHeight="1">
      <c r="A150" s="43" t="str">
        <f t="shared" si="14"/>
        <v/>
      </c>
      <c r="B150" s="28">
        <v>32529</v>
      </c>
      <c r="C150" s="10"/>
      <c r="D150" s="18"/>
      <c r="E150" s="10" t="s">
        <v>149</v>
      </c>
      <c r="F150" s="34"/>
      <c r="J150" s="33">
        <f t="shared" si="11"/>
        <v>0</v>
      </c>
      <c r="K150" s="1" t="str">
        <f t="shared" si="12"/>
        <v/>
      </c>
    </row>
    <row r="151" spans="1:11" ht="31.9" customHeight="1">
      <c r="A151" s="57" t="s">
        <v>190</v>
      </c>
      <c r="B151" s="59">
        <v>32531</v>
      </c>
      <c r="C151" s="10"/>
      <c r="D151" s="18"/>
      <c r="E151" s="56" t="s">
        <v>191</v>
      </c>
      <c r="F151" s="34"/>
      <c r="J151" s="33">
        <f t="shared" si="11"/>
        <v>0</v>
      </c>
      <c r="K151" s="1" t="str">
        <f t="shared" si="12"/>
        <v/>
      </c>
    </row>
    <row r="152" spans="1:11" ht="31.9" customHeight="1">
      <c r="A152" s="43" t="s">
        <v>186</v>
      </c>
      <c r="B152" s="53">
        <v>32533</v>
      </c>
      <c r="C152" s="54"/>
      <c r="D152" s="58"/>
      <c r="E152" s="54" t="s">
        <v>192</v>
      </c>
      <c r="F152" s="34"/>
      <c r="J152" s="33"/>
    </row>
    <row r="153" spans="1:11" ht="31.9" customHeight="1">
      <c r="A153" s="43" t="s">
        <v>186</v>
      </c>
      <c r="B153" s="53">
        <v>32535</v>
      </c>
      <c r="C153" s="54"/>
      <c r="D153" s="58"/>
      <c r="E153" s="54" t="s">
        <v>193</v>
      </c>
      <c r="F153" s="34"/>
      <c r="G153" s="60"/>
      <c r="J153" s="33"/>
    </row>
    <row r="154" spans="1:11" ht="31.9" customHeight="1">
      <c r="A154" s="52" t="str">
        <f t="shared" si="14"/>
        <v/>
      </c>
      <c r="B154" s="28">
        <v>32563</v>
      </c>
      <c r="C154" s="10"/>
      <c r="D154" s="10"/>
      <c r="E154" s="10" t="s">
        <v>128</v>
      </c>
      <c r="F154" s="34"/>
      <c r="J154" s="33">
        <f t="shared" si="11"/>
        <v>0</v>
      </c>
      <c r="K154" s="1" t="str">
        <f t="shared" si="12"/>
        <v/>
      </c>
    </row>
    <row r="155" spans="1:11" s="22" customFormat="1" ht="18" customHeight="1">
      <c r="A155" s="52" t="str">
        <f t="shared" si="14"/>
        <v/>
      </c>
      <c r="B155" s="28">
        <v>32599</v>
      </c>
      <c r="C155" s="10"/>
      <c r="D155" s="10"/>
      <c r="E155" s="10" t="s">
        <v>112</v>
      </c>
      <c r="F155" s="34"/>
      <c r="J155" s="33">
        <f t="shared" si="11"/>
        <v>0</v>
      </c>
      <c r="K155" s="1" t="str">
        <f t="shared" si="12"/>
        <v/>
      </c>
    </row>
    <row r="156" spans="1:11" s="22" customFormat="1" ht="18" customHeight="1">
      <c r="A156" s="52" t="str">
        <f>IF(F156&lt;&gt;F139+F147, "39999&lt;&gt;32000+32500加總錯誤","")&amp;IF(F85&lt;&gt;F137+F156,", 19999&lt;&gt;29999+39999加總錯誤","")&amp; IF(K156&lt;&gt;"", ","&amp;K156, "")</f>
        <v/>
      </c>
      <c r="B156" s="28">
        <v>39999</v>
      </c>
      <c r="C156" s="10" t="s">
        <v>104</v>
      </c>
      <c r="D156" s="10"/>
      <c r="E156" s="10"/>
      <c r="F156" s="34"/>
      <c r="J156" s="33">
        <f t="shared" si="11"/>
        <v>0</v>
      </c>
      <c r="K156" s="1" t="str">
        <f t="shared" si="12"/>
        <v/>
      </c>
    </row>
    <row r="157" spans="1:11" s="44" customFormat="1" ht="13.9" customHeight="1">
      <c r="B157" s="39" t="s">
        <v>105</v>
      </c>
      <c r="C157" s="36"/>
      <c r="D157" s="36"/>
      <c r="E157" s="36"/>
      <c r="F157" s="36"/>
    </row>
    <row r="158" spans="1:11" s="44" customFormat="1" ht="13.9" customHeight="1">
      <c r="B158" s="20" t="s">
        <v>135</v>
      </c>
      <c r="C158" s="40"/>
      <c r="D158" s="40"/>
      <c r="E158" s="40"/>
      <c r="F158" s="40"/>
    </row>
    <row r="159" spans="1:11" s="44" customFormat="1" ht="13.9" customHeight="1">
      <c r="B159" s="19" t="s">
        <v>136</v>
      </c>
      <c r="C159" s="40"/>
      <c r="D159" s="40"/>
      <c r="E159" s="40"/>
      <c r="F159" s="40"/>
    </row>
    <row r="160" spans="1:11" s="44" customFormat="1" ht="13.9" customHeight="1">
      <c r="B160" s="19" t="s">
        <v>137</v>
      </c>
      <c r="C160" s="40"/>
      <c r="D160" s="40"/>
      <c r="E160" s="40"/>
      <c r="F160" s="40"/>
    </row>
    <row r="161" spans="1:7" s="44" customFormat="1" ht="13.9" customHeight="1">
      <c r="B161" s="19" t="s">
        <v>154</v>
      </c>
      <c r="C161" s="40"/>
      <c r="D161" s="40"/>
      <c r="E161" s="40"/>
      <c r="F161" s="40"/>
    </row>
    <row r="162" spans="1:7" s="44" customFormat="1" ht="13.9" customHeight="1">
      <c r="B162" s="19" t="s">
        <v>162</v>
      </c>
      <c r="C162" s="40"/>
      <c r="D162" s="40"/>
      <c r="E162" s="40"/>
      <c r="F162" s="40"/>
    </row>
    <row r="163" spans="1:7" s="44" customFormat="1" ht="13.9" customHeight="1">
      <c r="B163" s="29" t="s">
        <v>138</v>
      </c>
      <c r="C163" s="36"/>
      <c r="D163" s="36"/>
      <c r="E163" s="36"/>
      <c r="F163" s="36"/>
    </row>
    <row r="164" spans="1:7" s="44" customFormat="1" ht="13.9" customHeight="1">
      <c r="B164" s="20" t="s">
        <v>155</v>
      </c>
      <c r="C164" s="36"/>
      <c r="D164" s="36"/>
      <c r="E164" s="36"/>
      <c r="F164" s="36"/>
    </row>
    <row r="165" spans="1:7" s="44" customFormat="1" ht="13.9" customHeight="1">
      <c r="B165" s="20" t="s">
        <v>156</v>
      </c>
      <c r="C165" s="36"/>
      <c r="D165" s="36"/>
      <c r="E165" s="36"/>
      <c r="F165" s="36"/>
    </row>
    <row r="166" spans="1:7" s="44" customFormat="1" ht="13.9" customHeight="1">
      <c r="B166" s="20" t="s">
        <v>157</v>
      </c>
      <c r="C166" s="36"/>
      <c r="D166" s="36"/>
      <c r="E166" s="36"/>
      <c r="F166" s="36"/>
    </row>
    <row r="167" spans="1:7" s="44" customFormat="1" ht="13.9" customHeight="1">
      <c r="B167" s="20" t="s">
        <v>158</v>
      </c>
      <c r="C167" s="36"/>
      <c r="D167" s="36"/>
      <c r="E167" s="36"/>
      <c r="F167" s="36"/>
    </row>
    <row r="168" spans="1:7" s="44" customFormat="1" ht="13.9" customHeight="1">
      <c r="B168" s="20" t="s">
        <v>139</v>
      </c>
      <c r="C168" s="36"/>
      <c r="D168" s="36"/>
      <c r="E168" s="36"/>
      <c r="F168" s="36"/>
    </row>
    <row r="169" spans="1:7" s="44" customFormat="1" ht="13.9" customHeight="1">
      <c r="B169" s="20" t="s">
        <v>140</v>
      </c>
      <c r="C169" s="36"/>
      <c r="D169" s="36"/>
      <c r="E169" s="36"/>
      <c r="F169" s="36"/>
    </row>
    <row r="170" spans="1:7" s="45" customFormat="1" ht="13.9" customHeight="1">
      <c r="A170" s="44"/>
      <c r="B170" s="20" t="s">
        <v>141</v>
      </c>
      <c r="C170" s="36"/>
      <c r="D170" s="36"/>
      <c r="E170" s="36"/>
      <c r="F170" s="36"/>
      <c r="G170" s="44"/>
    </row>
    <row r="171" spans="1:7" s="44" customFormat="1" ht="13.9" customHeight="1">
      <c r="B171" s="20" t="s">
        <v>159</v>
      </c>
      <c r="C171" s="36"/>
      <c r="D171" s="36"/>
      <c r="E171" s="36"/>
      <c r="F171" s="36"/>
    </row>
    <row r="172" spans="1:7" s="45" customFormat="1" ht="13.9" customHeight="1">
      <c r="B172" s="20" t="s">
        <v>163</v>
      </c>
      <c r="C172" s="41"/>
      <c r="D172" s="36"/>
      <c r="E172" s="36"/>
      <c r="F172" s="36"/>
      <c r="G172" s="44"/>
    </row>
    <row r="173" spans="1:7" s="44" customFormat="1" ht="13.9" customHeight="1">
      <c r="B173" s="20" t="s">
        <v>160</v>
      </c>
      <c r="C173" s="36"/>
      <c r="D173" s="36"/>
      <c r="E173" s="36"/>
      <c r="F173" s="36"/>
    </row>
    <row r="174" spans="1:7" s="45" customFormat="1" ht="13.9" customHeight="1">
      <c r="B174" s="20" t="s">
        <v>164</v>
      </c>
      <c r="C174" s="41"/>
      <c r="D174" s="36"/>
      <c r="E174" s="36"/>
      <c r="F174" s="36"/>
      <c r="G174" s="44"/>
    </row>
    <row r="175" spans="1:7" s="45" customFormat="1" ht="13.9" customHeight="1">
      <c r="A175" s="44"/>
      <c r="B175" s="20" t="s">
        <v>165</v>
      </c>
      <c r="C175" s="36"/>
      <c r="D175" s="36"/>
      <c r="E175" s="36"/>
      <c r="F175" s="36"/>
      <c r="G175" s="44"/>
    </row>
    <row r="176" spans="1:7" s="45" customFormat="1" ht="13.9" customHeight="1">
      <c r="B176" s="20" t="s">
        <v>180</v>
      </c>
      <c r="C176" s="36"/>
      <c r="D176" s="36"/>
      <c r="E176" s="36"/>
      <c r="F176" s="36"/>
      <c r="G176" s="44"/>
    </row>
    <row r="177" spans="2:7" s="45" customFormat="1" ht="13.9" customHeight="1">
      <c r="B177" s="20" t="s">
        <v>166</v>
      </c>
      <c r="C177" s="36"/>
      <c r="D177" s="36"/>
      <c r="E177" s="36"/>
      <c r="F177" s="36"/>
      <c r="G177" s="44"/>
    </row>
    <row r="178" spans="2:7" s="45" customFormat="1" ht="13.9" customHeight="1">
      <c r="B178" s="20" t="s">
        <v>161</v>
      </c>
      <c r="C178" s="36"/>
      <c r="D178" s="36"/>
      <c r="E178" s="36"/>
      <c r="F178" s="36"/>
      <c r="G178" s="44"/>
    </row>
    <row r="179" spans="2:7" s="45" customFormat="1" ht="13.9" customHeight="1">
      <c r="B179" s="20" t="s">
        <v>167</v>
      </c>
      <c r="C179" s="36"/>
      <c r="D179" s="36"/>
      <c r="E179" s="36"/>
      <c r="F179" s="36"/>
      <c r="G179" s="44"/>
    </row>
    <row r="180" spans="2:7" s="45" customFormat="1" ht="13.9" customHeight="1">
      <c r="B180" s="20" t="s">
        <v>168</v>
      </c>
      <c r="C180" s="36"/>
      <c r="D180" s="36"/>
      <c r="E180" s="36"/>
      <c r="F180" s="36"/>
      <c r="G180" s="44"/>
    </row>
    <row r="181" spans="2:7" s="45" customFormat="1" ht="13.9" customHeight="1">
      <c r="B181" s="37" t="s">
        <v>169</v>
      </c>
      <c r="C181" s="36"/>
      <c r="D181" s="36"/>
      <c r="E181" s="36"/>
      <c r="F181" s="36"/>
      <c r="G181" s="44"/>
    </row>
    <row r="182" spans="2:7" s="45" customFormat="1" ht="13.9" customHeight="1">
      <c r="B182" s="20" t="s">
        <v>170</v>
      </c>
      <c r="C182" s="46"/>
      <c r="D182" s="46"/>
      <c r="E182" s="46"/>
      <c r="F182" s="46"/>
    </row>
    <row r="183" spans="2:7" s="45" customFormat="1" ht="13.9" customHeight="1">
      <c r="B183" s="20" t="s">
        <v>171</v>
      </c>
      <c r="C183" s="46"/>
      <c r="D183" s="46"/>
      <c r="E183" s="46"/>
      <c r="F183" s="46"/>
    </row>
    <row r="184" spans="2:7" ht="30.75" customHeight="1">
      <c r="D184" s="31"/>
    </row>
    <row r="185" spans="2:7" ht="30.75" customHeight="1"/>
    <row r="186" spans="2:7" ht="30.75" customHeight="1"/>
    <row r="187" spans="2:7" ht="30.75" customHeight="1"/>
    <row r="188" spans="2:7" ht="30.75" customHeight="1"/>
    <row r="189" spans="2:7" ht="30.75" customHeight="1"/>
    <row r="190" spans="2:7" ht="30.75" customHeight="1"/>
    <row r="191" spans="2:7" ht="30.75" customHeight="1"/>
    <row r="192" spans="2:7" ht="30.75" customHeight="1"/>
    <row r="193" ht="30.75" customHeight="1"/>
    <row r="194" ht="30.75" customHeight="1"/>
    <row r="195" ht="30.75" customHeight="1"/>
    <row r="196" ht="30.75" customHeight="1"/>
    <row r="197" ht="30.75" customHeight="1"/>
    <row r="198" ht="30.75" customHeight="1"/>
    <row r="199" ht="30.75" customHeight="1"/>
    <row r="200" ht="30.75" customHeight="1"/>
    <row r="201" ht="30.75" customHeight="1"/>
    <row r="202" ht="30.75" customHeight="1"/>
    <row r="203" ht="30.75" customHeight="1"/>
    <row r="204" ht="30.75" customHeight="1"/>
    <row r="205" ht="30.75" customHeight="1"/>
    <row r="206" ht="30.75" customHeight="1"/>
    <row r="207" ht="30.75" customHeight="1"/>
    <row r="208" ht="30.75" customHeight="1"/>
    <row r="209" ht="30.75" customHeight="1"/>
    <row r="210" ht="30.75" customHeight="1"/>
    <row r="211" ht="30.75" customHeight="1"/>
    <row r="212" ht="30.75" customHeight="1"/>
    <row r="213" ht="30.75" customHeight="1"/>
    <row r="214" ht="30.75" customHeight="1"/>
    <row r="215" ht="30.75" customHeight="1"/>
    <row r="216" ht="30.75" customHeight="1"/>
    <row r="217" ht="30.75" customHeight="1"/>
    <row r="218" ht="30.75" customHeight="1"/>
    <row r="219" ht="30.75" customHeight="1"/>
    <row r="220" ht="30.75" customHeight="1"/>
    <row r="221" ht="30.75" customHeight="1"/>
  </sheetData>
  <protectedRanges>
    <protectedRange sqref="D1:D2 F139:F156 F9:F137" name="範圍1"/>
  </protectedRanges>
  <phoneticPr fontId="2" type="noConversion"/>
  <printOptions horizontalCentered="1"/>
  <pageMargins left="0.39370078740157483" right="0.39370078740157483" top="0.59055118110236227" bottom="0.59055118110236227" header="0.51181102362204722" footer="0.19685039370078741"/>
  <pageSetup paperSize="9" scale="97" firstPageNumber="0" fitToHeight="0" orientation="portrait" r:id="rId1"/>
  <headerFooter alignWithMargins="0">
    <oddFooter>&amp;C&amp;"Times New Roman,標準"&amp;10 &amp;P /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2</vt:i4>
      </vt:variant>
    </vt:vector>
  </HeadingPairs>
  <TitlesOfParts>
    <vt:vector size="3" baseType="lpstr">
      <vt:lpstr>FOA</vt:lpstr>
      <vt:lpstr>FOA!Print_Area</vt:lpstr>
      <vt:lpstr>FOA!Print_Titles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董育伶</dc:creator>
  <cp:lastModifiedBy>盧志典</cp:lastModifiedBy>
  <cp:lastPrinted>2018-08-02T07:28:26Z</cp:lastPrinted>
  <dcterms:created xsi:type="dcterms:W3CDTF">2012-07-06T06:18:49Z</dcterms:created>
  <dcterms:modified xsi:type="dcterms:W3CDTF">2020-01-21T07:19:06Z</dcterms:modified>
</cp:coreProperties>
</file>