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23256" windowHeight="12120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E7" i="4" l="1"/>
  <c r="AE6" i="4"/>
  <c r="AE5" i="4"/>
  <c r="AK4" i="4"/>
  <c r="AH4" i="4"/>
  <c r="AE4" i="4"/>
  <c r="AK3" i="4"/>
  <c r="AH3" i="4"/>
  <c r="AE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H83" i="3"/>
  <c r="BG83" i="3"/>
  <c r="BF83" i="3"/>
  <c r="BQ82" i="3"/>
  <c r="BP82" i="3"/>
  <c r="BO82" i="3"/>
  <c r="BH82" i="3"/>
  <c r="BG82" i="3"/>
  <c r="BF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 l="1"/>
  <c r="G46" i="2" s="1"/>
  <c r="F45" i="2"/>
  <c r="F44" i="2"/>
  <c r="F43" i="2"/>
  <c r="G42" i="2"/>
  <c r="F42" i="2"/>
  <c r="F41" i="2"/>
  <c r="F40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F9" i="2"/>
  <c r="F8" i="2"/>
  <c r="G8" i="2" s="1"/>
  <c r="G7" i="2"/>
  <c r="F7" i="2"/>
  <c r="D62" i="1"/>
  <c r="D63" i="1" s="1"/>
  <c r="E58" i="1"/>
  <c r="E62" i="1" s="1"/>
  <c r="E63" i="1" s="1"/>
  <c r="D58" i="1"/>
  <c r="D59" i="1" s="1"/>
  <c r="C58" i="1"/>
  <c r="C59" i="1" s="1"/>
  <c r="A3" i="1"/>
  <c r="C62" i="1" l="1"/>
  <c r="C63" i="1" s="1"/>
</calcChain>
</file>

<file path=xl/comments1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<sst xmlns="http://schemas.openxmlformats.org/spreadsheetml/2006/main" count="337" uniqueCount="257">
  <si>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</si>
  <si>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</si>
  <si>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</si>
  <si>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</si>
  <si>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</si>
  <si>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</si>
  <si>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</si>
  <si>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</si>
  <si>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</si>
  <si>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</si>
  <si>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</si>
  <si>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</si>
  <si>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</si>
  <si>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</si>
  <si>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</si>
  <si>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</si>
  <si>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</si>
  <si>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</si>
  <si>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</si>
  <si>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</si>
  <si>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</si>
  <si>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</si>
  <si>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</si>
  <si>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</si>
  <si>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</si>
  <si>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</si>
  <si>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</si>
  <si>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</si>
  <si>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</si>
  <si>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</si>
  <si>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</si>
  <si>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</si>
  <si>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</si>
  <si>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</si>
  <si>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</si>
  <si>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</si>
  <si>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</si>
  <si>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</si>
  <si>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</si>
  <si>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</si>
  <si>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</si>
  <si>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</si>
  <si>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</si>
  <si>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</si>
  <si>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</si>
  <si>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</si>
  <si>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</si>
  <si>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</si>
  <si>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</si>
  <si>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</si>
  <si>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</si>
  <si>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108年9月</t>
    <phoneticPr fontId="4" type="noConversion"/>
  </si>
  <si>
    <t>金  額</t>
    <phoneticPr fontId="3" type="noConversion"/>
  </si>
  <si>
    <t>比  重</t>
    <phoneticPr fontId="3" type="noConversion"/>
  </si>
  <si>
    <t>108年8月</t>
  </si>
  <si>
    <t>金  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</si>
  <si>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</si>
  <si>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</si>
  <si>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</si>
  <si>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</si>
  <si>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</si>
  <si>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</si>
  <si>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108年9月</t>
    <phoneticPr fontId="4" type="noConversion"/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</si>
  <si>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</si>
  <si>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</si>
  <si>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</si>
  <si>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</si>
  <si>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</si>
  <si>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</si>
  <si>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  1.期貨-長部位(Futures - Long Positions)</t>
  </si>
  <si>
    <t xml:space="preserve">    2.期貨-短部位(Futures -  Short Positions)</t>
    <phoneticPr fontId="22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</si>
  <si>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</si>
  <si>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</si>
  <si>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2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</si>
  <si>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</si>
  <si>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</si>
  <si>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</si>
  <si>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</si>
  <si>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</si>
  <si>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</si>
  <si>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</si>
  <si>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</si>
  <si>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</si>
  <si>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</si>
  <si>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</si>
  <si>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</si>
  <si>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2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</si>
  <si>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</si>
  <si>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</si>
  <si>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</si>
  <si>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</si>
  <si>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</si>
  <si>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</si>
  <si>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</si>
  <si>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</si>
  <si>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</si>
  <si>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</si>
  <si>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</si>
  <si>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</si>
  <si>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</si>
  <si>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</si>
  <si>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</si>
  <si>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</si>
  <si>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</si>
  <si>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</si>
  <si>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</si>
  <si>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</si>
  <si>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</si>
  <si>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</si>
  <si>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</si>
  <si>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</si>
  <si>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</si>
  <si>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</si>
  <si>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</si>
  <si>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</si>
  <si>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</si>
  <si>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</si>
  <si>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</si>
  <si>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</si>
  <si>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</si>
  <si>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</si>
  <si>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</si>
  <si>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</si>
  <si>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</si>
  <si>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</si>
  <si>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</si>
  <si>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</si>
  <si>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</si>
  <si>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</si>
  <si>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</si>
  <si>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</si>
  <si>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</si>
  <si>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</si>
  <si>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</si>
  <si>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</si>
  <si>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</si>
  <si>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</si>
  <si>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</si>
  <si>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</si>
  <si>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</si>
  <si>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</si>
  <si>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</si>
  <si>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</si>
  <si>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</si>
  <si>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</si>
  <si>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</si>
  <si>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</si>
  <si>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</si>
  <si>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</si>
  <si>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</si>
  <si>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</si>
  <si>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</si>
  <si>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</si>
  <si>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</si>
  <si>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</si>
  <si>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</si>
  <si>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</si>
  <si>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</si>
  <si>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</si>
  <si>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</si>
  <si>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</si>
  <si>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</si>
  <si>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</si>
  <si>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</si>
  <si>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</si>
  <si>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</si>
  <si>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</si>
  <si>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</si>
  <si>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</si>
  <si>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</si>
  <si>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</si>
  <si>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</si>
  <si>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</si>
  <si>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</si>
  <si>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</si>
  <si>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</si>
  <si>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</si>
  <si>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</si>
  <si>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</si>
  <si>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</si>
  <si>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</si>
  <si>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</si>
  <si>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</si>
  <si>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</si>
  <si>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</si>
  <si>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</si>
  <si>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</si>
  <si>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</si>
  <si>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</si>
  <si>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</si>
  <si>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</si>
  <si>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</si>
  <si>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</si>
  <si>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</si>
  <si>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</si>
  <si>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</si>
  <si>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</si>
  <si>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</si>
  <si>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</si>
  <si>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</si>
  <si>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</si>
  <si>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</si>
  <si>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</si>
  <si>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</si>
  <si>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</si>
  <si>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</si>
  <si>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</si>
  <si>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</si>
  <si>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</si>
  <si>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</si>
  <si>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</si>
  <si>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</si>
  <si>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</si>
  <si>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</si>
  <si>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107/1</t>
  </si>
  <si>
    <t>100/9</t>
  </si>
  <si>
    <t>107/2</t>
  </si>
  <si>
    <t>100/12</t>
  </si>
  <si>
    <t>107/3</t>
    <phoneticPr fontId="3" type="noConversion"/>
  </si>
  <si>
    <t>101/3</t>
  </si>
  <si>
    <t>107/04</t>
  </si>
  <si>
    <t>101/6</t>
  </si>
  <si>
    <t>107/05</t>
  </si>
  <si>
    <t>101/9</t>
  </si>
  <si>
    <t>107/6</t>
    <phoneticPr fontId="3" type="noConversion"/>
  </si>
  <si>
    <t>101/12</t>
  </si>
  <si>
    <t>107/07</t>
  </si>
  <si>
    <t>107/08</t>
  </si>
  <si>
    <t>107/09</t>
  </si>
  <si>
    <t>107/9</t>
    <phoneticPr fontId="3" type="noConversion"/>
  </si>
  <si>
    <t>107/10</t>
  </si>
  <si>
    <t>107/11</t>
  </si>
  <si>
    <t>107/12</t>
    <phoneticPr fontId="3" type="noConversion"/>
  </si>
  <si>
    <t>108/1</t>
  </si>
  <si>
    <t>108/2</t>
  </si>
  <si>
    <t>108/3</t>
    <phoneticPr fontId="3" type="noConversion"/>
  </si>
  <si>
    <t>108/4</t>
  </si>
  <si>
    <t>108/5</t>
  </si>
  <si>
    <t>108/6</t>
    <phoneticPr fontId="3" type="noConversion"/>
  </si>
  <si>
    <t>108/7</t>
  </si>
  <si>
    <t>108/8</t>
  </si>
  <si>
    <t>108/9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</si>
  <si>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9</t>
    </r>
    <r>
      <rPr>
        <sz val="18"/>
        <rFont val="標楷體"/>
        <family val="4"/>
        <charset val="136"/>
      </rPr>
      <t>月銀行衍生性金融商品交易量內容分析</t>
    </r>
    <phoneticPr fontId="22" type="noConversion"/>
  </si>
  <si>
    <t>幣別</t>
    <phoneticPr fontId="22" type="noConversion"/>
  </si>
  <si>
    <t>商品種類別</t>
  </si>
  <si>
    <t>幣別</t>
  </si>
  <si>
    <t>銀行類別</t>
  </si>
  <si>
    <t>匯率契約</t>
  </si>
  <si>
    <t>本國銀行</t>
    <phoneticPr fontId="22" type="noConversion"/>
  </si>
  <si>
    <t>利率契約</t>
  </si>
  <si>
    <t>涉及新臺幣交易</t>
    <phoneticPr fontId="22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</si>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</sst>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0.00_ "/>
    <numFmt numFmtId="179" formatCode="#,##0_ "/>
    <numFmt numFmtId="180" formatCode="0.00_);[Red]\(0.00\)"/>
    <numFmt numFmtId="181" formatCode="_(* #,##0_);_(* \-#,##0_);_(* &quot;-&quot;_);_(@_)"/>
    <numFmt numFmtId="182" formatCode="#,##0.00_ "/>
    <numFmt numFmtId="183" formatCode="#,##0_);[Red]\(#,##0\)"/>
    <numFmt numFmtId="184" formatCode="_(* #,##0_);_(* \(#,##0\);_(* \-_);_(@_)"/>
  </numFmts>
  <fonts count="38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trike/>
      <sz val="12"/>
      <name val="Times New Roman"/>
      <family val="1"/>
    </font>
    <font>
      <sz val="9"/>
      <name val="Heiti TC"/>
      <family val="2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3" fillId="0" borderId="39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78" fontId="19" fillId="0" borderId="23" xfId="0" applyNumberFormat="1" applyFont="1" applyFill="1" applyBorder="1" applyProtection="1"/>
    <xf numFmtId="178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79" fontId="19" fillId="0" borderId="23" xfId="0" applyNumberFormat="1" applyFont="1" applyFill="1" applyBorder="1" applyProtection="1"/>
    <xf numFmtId="179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78" fontId="19" fillId="0" borderId="25" xfId="0" applyNumberFormat="1" applyFont="1" applyFill="1" applyBorder="1" applyProtection="1"/>
    <xf numFmtId="178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79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0" fontId="5" fillId="0" borderId="0" xfId="1" applyNumberFormat="1" applyFont="1" applyAlignment="1" applyProtection="1">
      <alignment horizontal="centerContinuous"/>
    </xf>
    <xf numFmtId="181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0" fontId="5" fillId="0" borderId="0" xfId="0" applyNumberFormat="1" applyFont="1" applyProtection="1"/>
    <xf numFmtId="181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1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0" fontId="6" fillId="0" borderId="32" xfId="2" applyNumberFormat="1" applyFont="1" applyBorder="1" applyAlignment="1" applyProtection="1">
      <alignment horizontal="center" vertical="center"/>
      <protection hidden="1"/>
    </xf>
    <xf numFmtId="181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1" fontId="6" fillId="0" borderId="10" xfId="0" applyNumberFormat="1" applyFont="1" applyBorder="1" applyAlignment="1" applyProtection="1">
      <alignment horizontal="right" vertical="center"/>
    </xf>
    <xf numFmtId="178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1" fontId="6" fillId="0" borderId="29" xfId="0" applyNumberFormat="1" applyFont="1" applyBorder="1" applyAlignment="1" applyProtection="1">
      <alignment horizontal="right" vertical="center"/>
    </xf>
    <xf numFmtId="178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81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1" fontId="6" fillId="0" borderId="28" xfId="0" applyNumberFormat="1" applyFont="1" applyBorder="1" applyAlignment="1" applyProtection="1">
      <alignment horizontal="right" vertical="center"/>
    </xf>
    <xf numFmtId="181" fontId="6" fillId="0" borderId="31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78" fontId="6" fillId="0" borderId="32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2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18" xfId="0" applyNumberFormat="1" applyFont="1" applyBorder="1" applyAlignment="1" applyProtection="1">
      <alignment horizontal="right" vertical="center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1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0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3" fontId="8" fillId="0" borderId="0" xfId="3" applyNumberFormat="1" applyFont="1" applyFill="1" applyBorder="1" applyAlignment="1">
      <alignment horizontal="right"/>
    </xf>
    <xf numFmtId="183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3" fontId="8" fillId="0" borderId="0" xfId="3" applyNumberFormat="1" applyFont="1" applyFill="1" applyBorder="1" applyAlignment="1">
      <alignment horizontal="right" vertical="center"/>
    </xf>
    <xf numFmtId="49" fontId="28" fillId="0" borderId="0" xfId="3" applyNumberFormat="1" applyFont="1" applyFill="1" applyBorder="1" applyAlignment="1">
      <alignment vertical="center"/>
    </xf>
    <xf numFmtId="183" fontId="28" fillId="0" borderId="0" xfId="3" applyNumberFormat="1" applyFont="1" applyFill="1" applyBorder="1" applyAlignment="1">
      <alignment horizontal="right" vertical="center"/>
    </xf>
    <xf numFmtId="183" fontId="28" fillId="0" borderId="0" xfId="3" applyNumberFormat="1" applyFont="1" applyFill="1" applyBorder="1" applyAlignment="1">
      <alignment horizontal="right"/>
    </xf>
    <xf numFmtId="183" fontId="28" fillId="0" borderId="40" xfId="3" applyNumberFormat="1" applyFont="1" applyFill="1" applyBorder="1" applyAlignment="1">
      <alignment horizontal="right"/>
    </xf>
    <xf numFmtId="184" fontId="8" fillId="0" borderId="0" xfId="3" applyNumberFormat="1" applyFont="1" applyFill="1" applyBorder="1" applyAlignment="1" applyProtection="1">
      <alignment horizontal="right" vertical="center"/>
      <protection locked="0"/>
    </xf>
    <xf numFmtId="184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29" fillId="2" borderId="0" xfId="3" applyFont="1" applyFill="1" applyBorder="1"/>
    <xf numFmtId="0" fontId="8" fillId="2" borderId="0" xfId="3" applyFont="1" applyFill="1" applyBorder="1"/>
    <xf numFmtId="184" fontId="8" fillId="2" borderId="0" xfId="3" applyNumberFormat="1" applyFont="1" applyFill="1" applyBorder="1" applyAlignment="1" applyProtection="1">
      <alignment horizontal="right" vertical="center"/>
      <protection locked="0"/>
    </xf>
    <xf numFmtId="183" fontId="8" fillId="2" borderId="0" xfId="3" applyNumberFormat="1" applyFont="1" applyFill="1" applyBorder="1" applyAlignment="1">
      <alignment horizontal="right"/>
    </xf>
    <xf numFmtId="183" fontId="8" fillId="2" borderId="40" xfId="3" applyNumberFormat="1" applyFont="1" applyFill="1" applyBorder="1" applyAlignment="1">
      <alignment horizontal="right"/>
    </xf>
    <xf numFmtId="49" fontId="28" fillId="2" borderId="0" xfId="3" applyNumberFormat="1" applyFont="1" applyFill="1" applyBorder="1" applyAlignment="1">
      <alignment vertical="center"/>
    </xf>
    <xf numFmtId="183" fontId="28" fillId="2" borderId="0" xfId="3" applyNumberFormat="1" applyFont="1" applyFill="1" applyBorder="1" applyAlignment="1">
      <alignment horizontal="right" vertical="center"/>
    </xf>
    <xf numFmtId="183" fontId="28" fillId="2" borderId="0" xfId="3" applyNumberFormat="1" applyFont="1" applyFill="1" applyBorder="1" applyAlignment="1">
      <alignment horizontal="right"/>
    </xf>
    <xf numFmtId="183" fontId="28" fillId="2" borderId="40" xfId="3" applyNumberFormat="1" applyFont="1" applyFill="1" applyBorder="1" applyAlignment="1">
      <alignment horizontal="right"/>
    </xf>
    <xf numFmtId="0" fontId="30" fillId="0" borderId="0" xfId="3" applyFont="1" applyFill="1" applyBorder="1"/>
    <xf numFmtId="0" fontId="31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8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25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1940365125339E-2"/>
                  <c:y val="-2.230963531874000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7864846376642846E-2"/>
                  <c:y val="-2.850629199570024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555241823977179E-2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4207188981229472E-2"/>
                  <c:y val="-2.8360434685172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2.6652112108906903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9297597042513864E-2"/>
                  <c:y val="-6.531384011152006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9645645033742228E-2"/>
                  <c:y val="-3.639960345043703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863289038962551E-2"/>
                  <c:y val="-0.1289896722388717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3.8555799748691305E-2"/>
                  <c:y val="-7.870430089147684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8342575477510783E-2"/>
                  <c:y val="-2.315515191570663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4645717806531114E-2"/>
                  <c:y val="-8.2971690767308218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9716574245224893E-2"/>
                  <c:y val="2.31548480463096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附圖1!$BI$39:$BI$83</c:f>
              <c:strCache>
                <c:ptCount val="45"/>
                <c:pt idx="0">
                  <c:v>105/1</c:v>
                </c:pt>
                <c:pt idx="2">
                  <c:v>105/3</c:v>
                </c:pt>
                <c:pt idx="5">
                  <c:v>105/6</c:v>
                </c:pt>
                <c:pt idx="8">
                  <c:v>105/9</c:v>
                </c:pt>
                <c:pt idx="11">
                  <c:v>105/12</c:v>
                </c:pt>
                <c:pt idx="14">
                  <c:v>106/3</c:v>
                </c:pt>
                <c:pt idx="17">
                  <c:v>106/6</c:v>
                </c:pt>
                <c:pt idx="20">
                  <c:v>106/9</c:v>
                </c:pt>
                <c:pt idx="23">
                  <c:v>106/12</c:v>
                </c:pt>
                <c:pt idx="26">
                  <c:v>107/3</c:v>
                </c:pt>
                <c:pt idx="29">
                  <c:v>107/6</c:v>
                </c:pt>
                <c:pt idx="32">
                  <c:v>107/9</c:v>
                </c:pt>
                <c:pt idx="35">
                  <c:v>107/12</c:v>
                </c:pt>
                <c:pt idx="38">
                  <c:v>108/3</c:v>
                </c:pt>
                <c:pt idx="41">
                  <c:v>108/6</c:v>
                </c:pt>
                <c:pt idx="44">
                  <c:v>108/9</c:v>
                </c:pt>
              </c:strCache>
            </c:strRef>
          </c:cat>
          <c:val>
            <c:numRef>
              <c:f>附圖1!$BF$39:$BF$83</c:f>
              <c:numCache>
                <c:formatCode>#,##0_);[Red]\(#,##0\)</c:formatCode>
                <c:ptCount val="45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13580</c:v>
                </c:pt>
                <c:pt idx="36">
                  <c:v>16957</c:v>
                </c:pt>
                <c:pt idx="37">
                  <c:v>10791</c:v>
                </c:pt>
                <c:pt idx="38">
                  <c:v>14807</c:v>
                </c:pt>
                <c:pt idx="39">
                  <c:v>13788</c:v>
                </c:pt>
                <c:pt idx="40">
                  <c:v>16265</c:v>
                </c:pt>
                <c:pt idx="41">
                  <c:v>13984</c:v>
                </c:pt>
                <c:pt idx="42">
                  <c:v>15595</c:v>
                </c:pt>
                <c:pt idx="43">
                  <c:v>15533.978999999999</c:v>
                </c:pt>
                <c:pt idx="44">
                  <c:v>13723.647999999999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1.8774603267013065E-2"/>
                  <c:y val="7.876249188098954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123112152570576E-2"/>
                  <c:y val="4.411773419784176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516827494529914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1516827494529914E-2"/>
                  <c:y val="3.631193712942177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16755692044964E-2"/>
                  <c:y val="0.1365620976104470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2587751854493231E-2"/>
                  <c:y val="2.678076962521515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510103288844902E-2"/>
                  <c:y val="7.490319860523947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3.06107395041611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2.923512274424452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7252002464571779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1.9716574245224893E-2"/>
                  <c:y val="3.0873130728412929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9716574245224893E-2"/>
                  <c:y val="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附圖1!$BI$39:$BI$83</c:f>
              <c:strCache>
                <c:ptCount val="45"/>
                <c:pt idx="0">
                  <c:v>105/1</c:v>
                </c:pt>
                <c:pt idx="2">
                  <c:v>105/3</c:v>
                </c:pt>
                <c:pt idx="5">
                  <c:v>105/6</c:v>
                </c:pt>
                <c:pt idx="8">
                  <c:v>105/9</c:v>
                </c:pt>
                <c:pt idx="11">
                  <c:v>105/12</c:v>
                </c:pt>
                <c:pt idx="14">
                  <c:v>106/3</c:v>
                </c:pt>
                <c:pt idx="17">
                  <c:v>106/6</c:v>
                </c:pt>
                <c:pt idx="20">
                  <c:v>106/9</c:v>
                </c:pt>
                <c:pt idx="23">
                  <c:v>106/12</c:v>
                </c:pt>
                <c:pt idx="26">
                  <c:v>107/3</c:v>
                </c:pt>
                <c:pt idx="29">
                  <c:v>107/6</c:v>
                </c:pt>
                <c:pt idx="32">
                  <c:v>107/9</c:v>
                </c:pt>
                <c:pt idx="35">
                  <c:v>107/12</c:v>
                </c:pt>
                <c:pt idx="38">
                  <c:v>108/3</c:v>
                </c:pt>
                <c:pt idx="41">
                  <c:v>108/6</c:v>
                </c:pt>
                <c:pt idx="44">
                  <c:v>108/9</c:v>
                </c:pt>
              </c:strCache>
            </c:strRef>
          </c:cat>
          <c:val>
            <c:numRef>
              <c:f>附圖1!$BG$39:$BG$83</c:f>
              <c:numCache>
                <c:formatCode>#,##0_);[Red]\(#,##0\)</c:formatCode>
                <c:ptCount val="45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11795</c:v>
                </c:pt>
                <c:pt idx="36">
                  <c:v>14848</c:v>
                </c:pt>
                <c:pt idx="37">
                  <c:v>9882</c:v>
                </c:pt>
                <c:pt idx="38">
                  <c:v>12648</c:v>
                </c:pt>
                <c:pt idx="39">
                  <c:v>12299</c:v>
                </c:pt>
                <c:pt idx="40">
                  <c:v>13457</c:v>
                </c:pt>
                <c:pt idx="41">
                  <c:v>11729</c:v>
                </c:pt>
                <c:pt idx="42">
                  <c:v>13766</c:v>
                </c:pt>
                <c:pt idx="43">
                  <c:v>12453.079</c:v>
                </c:pt>
                <c:pt idx="44">
                  <c:v>12271.438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8871342560922953E-2"/>
                  <c:y val="-2.850629199570024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3897322446524129E-2"/>
                  <c:y val="-2.470549357885980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2.2632725437970902E-2"/>
                  <c:y val="-2.657672132517444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1400439547644343E-2"/>
                  <c:y val="-2.470549357885980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5065083130782404E-2"/>
                  <c:y val="-2.66640837767927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16574245224893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2.2181146025878003E-2"/>
                  <c:y val="2.3154848046309694E-2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1,159 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附圖1!$BI$39:$BI$83</c:f>
              <c:strCache>
                <c:ptCount val="45"/>
                <c:pt idx="0">
                  <c:v>105/1</c:v>
                </c:pt>
                <c:pt idx="2">
                  <c:v>105/3</c:v>
                </c:pt>
                <c:pt idx="5">
                  <c:v>105/6</c:v>
                </c:pt>
                <c:pt idx="8">
                  <c:v>105/9</c:v>
                </c:pt>
                <c:pt idx="11">
                  <c:v>105/12</c:v>
                </c:pt>
                <c:pt idx="14">
                  <c:v>106/3</c:v>
                </c:pt>
                <c:pt idx="17">
                  <c:v>106/6</c:v>
                </c:pt>
                <c:pt idx="20">
                  <c:v>106/9</c:v>
                </c:pt>
                <c:pt idx="23">
                  <c:v>106/12</c:v>
                </c:pt>
                <c:pt idx="26">
                  <c:v>107/3</c:v>
                </c:pt>
                <c:pt idx="29">
                  <c:v>107/6</c:v>
                </c:pt>
                <c:pt idx="32">
                  <c:v>107/9</c:v>
                </c:pt>
                <c:pt idx="35">
                  <c:v>107/12</c:v>
                </c:pt>
                <c:pt idx="38">
                  <c:v>108/3</c:v>
                </c:pt>
                <c:pt idx="41">
                  <c:v>108/6</c:v>
                </c:pt>
                <c:pt idx="44">
                  <c:v>108/9</c:v>
                </c:pt>
              </c:strCache>
            </c:strRef>
          </c:cat>
          <c:val>
            <c:numRef>
              <c:f>附圖1!$BH$39:$BH$83</c:f>
              <c:numCache>
                <c:formatCode>#,##0_);[Red]\(#,##0\)</c:formatCode>
                <c:ptCount val="45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1571</c:v>
                </c:pt>
                <c:pt idx="36">
                  <c:v>1886</c:v>
                </c:pt>
                <c:pt idx="37">
                  <c:v>787</c:v>
                </c:pt>
                <c:pt idx="38">
                  <c:v>1981</c:v>
                </c:pt>
                <c:pt idx="39">
                  <c:v>1333</c:v>
                </c:pt>
                <c:pt idx="40">
                  <c:v>2551</c:v>
                </c:pt>
                <c:pt idx="41">
                  <c:v>1996</c:v>
                </c:pt>
                <c:pt idx="42">
                  <c:v>1522</c:v>
                </c:pt>
                <c:pt idx="43">
                  <c:v>2726.357</c:v>
                </c:pt>
                <c:pt idx="44">
                  <c:v>1159.4939999999999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64192"/>
        <c:axId val="115672192"/>
      </c:lineChart>
      <c:catAx>
        <c:axId val="115064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5672192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1567219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1506419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6486027481858885E-2"/>
                  <c:y val="-0.15527663519671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52.39%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541338582677166E-2"/>
                  <c:y val="9.5260182029485121E-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47.61%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附圖2!$AG$3:$AG$4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附圖2!$AH$3:$AH$4</c:f>
              <c:numCache>
                <c:formatCode>0.00_ </c:formatCode>
                <c:ptCount val="2"/>
                <c:pt idx="0">
                  <c:v>52.38612940232801</c:v>
                </c:pt>
                <c:pt idx="1">
                  <c:v>47.613870597671983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84020379806E-2"/>
                  <c:y val="-0.1418257792402815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68.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31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413231434306095E-2"/>
                  <c:y val="0.12157219153575952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31.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69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附圖2!$AJ$3:$AJ$4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附圖2!$AK$3:$AK$4</c:f>
              <c:numCache>
                <c:formatCode>0.00_ </c:formatCode>
                <c:ptCount val="2"/>
                <c:pt idx="0">
                  <c:v>68.313849252191176</c:v>
                </c:pt>
                <c:pt idx="1">
                  <c:v>31.686150747808828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234992</xdr:colOff>
      <xdr:row>59</xdr:row>
      <xdr:rowOff>438150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59</xdr:row>
      <xdr:rowOff>136525</xdr:rowOff>
    </xdr:from>
    <xdr:to>
      <xdr:col>2</xdr:col>
      <xdr:colOff>231776</xdr:colOff>
      <xdr:row>59</xdr:row>
      <xdr:rowOff>422275</xdr:rowOff>
    </xdr:to>
    <xdr:sp macro="" textlink="">
      <xdr:nvSpPr>
        <xdr:cNvPr id="3" name="文字方塊 2"/>
        <xdr:cNvSpPr txBox="1"/>
      </xdr:nvSpPr>
      <xdr:spPr>
        <a:xfrm>
          <a:off x="5648326" y="12014200"/>
          <a:ext cx="22225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234992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4992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234992</xdr:colOff>
      <xdr:row>60</xdr:row>
      <xdr:rowOff>438150</xdr:rowOff>
    </xdr:to>
    <xdr:sp macro="" textlink="">
      <xdr:nvSpPr>
        <xdr:cNvPr id="5" name="文字方塊 4"/>
        <xdr:cNvSpPr txBox="1"/>
      </xdr:nvSpPr>
      <xdr:spPr>
        <a:xfrm>
          <a:off x="7372350" y="12458700"/>
          <a:ext cx="234992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231913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231913</xdr:colOff>
      <xdr:row>59</xdr:row>
      <xdr:rowOff>422275</xdr:rowOff>
    </xdr:to>
    <xdr:sp macro="" textlink="">
      <xdr:nvSpPr>
        <xdr:cNvPr id="7" name="文字方塊 6"/>
        <xdr:cNvSpPr txBox="1"/>
      </xdr:nvSpPr>
      <xdr:spPr>
        <a:xfrm>
          <a:off x="7372350" y="12014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234992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155575</xdr:colOff>
      <xdr:row>59</xdr:row>
      <xdr:rowOff>152400</xdr:rowOff>
    </xdr:from>
    <xdr:to>
      <xdr:col>4</xdr:col>
      <xdr:colOff>390567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80500" y="12030075"/>
          <a:ext cx="234992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36</xdr:row>
      <xdr:rowOff>133350</xdr:rowOff>
    </xdr:from>
    <xdr:to>
      <xdr:col>3</xdr:col>
      <xdr:colOff>377825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7925" y="6981825"/>
          <a:ext cx="2222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254138</xdr:colOff>
      <xdr:row>59</xdr:row>
      <xdr:rowOff>422275</xdr:rowOff>
    </xdr:to>
    <xdr:sp macro="" textlink="">
      <xdr:nvSpPr>
        <xdr:cNvPr id="11" name="文字方塊 10"/>
        <xdr:cNvSpPr txBox="1"/>
      </xdr:nvSpPr>
      <xdr:spPr>
        <a:xfrm>
          <a:off x="8947150" y="12014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250963</xdr:colOff>
      <xdr:row>59</xdr:row>
      <xdr:rowOff>422275</xdr:rowOff>
    </xdr:to>
    <xdr:sp macro="" textlink="">
      <xdr:nvSpPr>
        <xdr:cNvPr id="12" name="文字方塊 11"/>
        <xdr:cNvSpPr txBox="1"/>
      </xdr:nvSpPr>
      <xdr:spPr>
        <a:xfrm>
          <a:off x="7391400" y="12014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89</xdr:row>
      <xdr:rowOff>168275</xdr:rowOff>
    </xdr:from>
    <xdr:to>
      <xdr:col>3</xdr:col>
      <xdr:colOff>377825</xdr:colOff>
      <xdr:row>91</xdr:row>
      <xdr:rowOff>38209</xdr:rowOff>
    </xdr:to>
    <xdr:sp macro="" textlink="">
      <xdr:nvSpPr>
        <xdr:cNvPr id="13" name="文字方塊 12"/>
        <xdr:cNvSpPr txBox="1"/>
      </xdr:nvSpPr>
      <xdr:spPr>
        <a:xfrm>
          <a:off x="7527925" y="19484975"/>
          <a:ext cx="222250" cy="2890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301625</xdr:colOff>
      <xdr:row>90</xdr:row>
      <xdr:rowOff>111125</xdr:rowOff>
    </xdr:from>
    <xdr:to>
      <xdr:col>3</xdr:col>
      <xdr:colOff>533538</xdr:colOff>
      <xdr:row>91</xdr:row>
      <xdr:rowOff>187325</xdr:rowOff>
    </xdr:to>
    <xdr:sp macro="" textlink="">
      <xdr:nvSpPr>
        <xdr:cNvPr id="14" name="文字方塊 13"/>
        <xdr:cNvSpPr txBox="1"/>
      </xdr:nvSpPr>
      <xdr:spPr>
        <a:xfrm>
          <a:off x="7673975" y="1963737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89</xdr:row>
      <xdr:rowOff>19050</xdr:rowOff>
    </xdr:from>
    <xdr:to>
      <xdr:col>4</xdr:col>
      <xdr:colOff>254138</xdr:colOff>
      <xdr:row>90</xdr:row>
      <xdr:rowOff>95250</xdr:rowOff>
    </xdr:to>
    <xdr:sp macro="" textlink="">
      <xdr:nvSpPr>
        <xdr:cNvPr id="15" name="文字方塊 14"/>
        <xdr:cNvSpPr txBox="1"/>
      </xdr:nvSpPr>
      <xdr:spPr>
        <a:xfrm>
          <a:off x="8947150" y="19335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60</xdr:row>
      <xdr:rowOff>136525</xdr:rowOff>
    </xdr:from>
    <xdr:to>
      <xdr:col>2</xdr:col>
      <xdr:colOff>250963</xdr:colOff>
      <xdr:row>60</xdr:row>
      <xdr:rowOff>422275</xdr:rowOff>
    </xdr:to>
    <xdr:sp macro="" textlink="">
      <xdr:nvSpPr>
        <xdr:cNvPr id="16" name="文字方塊 15"/>
        <xdr:cNvSpPr txBox="1"/>
      </xdr:nvSpPr>
      <xdr:spPr>
        <a:xfrm>
          <a:off x="5657850" y="1246187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231913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231913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231913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231913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231913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235088</xdr:colOff>
      <xdr:row>17</xdr:row>
      <xdr:rowOff>276225</xdr:rowOff>
    </xdr:to>
    <xdr:sp macro="" textlink="">
      <xdr:nvSpPr>
        <xdr:cNvPr id="7" name="文字方塊 6"/>
        <xdr:cNvSpPr txBox="1"/>
      </xdr:nvSpPr>
      <xdr:spPr>
        <a:xfrm>
          <a:off x="6556375" y="48482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235088</xdr:colOff>
      <xdr:row>18</xdr:row>
      <xdr:rowOff>285750</xdr:rowOff>
    </xdr:to>
    <xdr:sp macro="" textlink="">
      <xdr:nvSpPr>
        <xdr:cNvPr id="8" name="文字方塊 7"/>
        <xdr:cNvSpPr txBox="1"/>
      </xdr:nvSpPr>
      <xdr:spPr>
        <a:xfrm>
          <a:off x="6556375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231913</xdr:colOff>
      <xdr:row>20</xdr:row>
      <xdr:rowOff>9525</xdr:rowOff>
    </xdr:to>
    <xdr:sp macro="" textlink="">
      <xdr:nvSpPr>
        <xdr:cNvPr id="9" name="文字方塊 8"/>
        <xdr:cNvSpPr txBox="1"/>
      </xdr:nvSpPr>
      <xdr:spPr>
        <a:xfrm>
          <a:off x="6553200" y="54959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9525</xdr:rowOff>
    </xdr:from>
    <xdr:to>
      <xdr:col>3</xdr:col>
      <xdr:colOff>235088</xdr:colOff>
      <xdr:row>35</xdr:row>
      <xdr:rowOff>295275</xdr:rowOff>
    </xdr:to>
    <xdr:sp macro="" textlink="">
      <xdr:nvSpPr>
        <xdr:cNvPr id="10" name="文字方塊 9"/>
        <xdr:cNvSpPr txBox="1"/>
      </xdr:nvSpPr>
      <xdr:spPr>
        <a:xfrm>
          <a:off x="6556375" y="1035367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235088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56375" y="13411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0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0.76838</cdr:x>
      <cdr:y>0.5659</cdr:y>
    </cdr:from>
    <cdr:to>
      <cdr:x>0.90978</cdr:x>
      <cdr:y>0.61291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0.13532</cdr:x>
      <cdr:y>0.39202</cdr:y>
    </cdr:from>
    <cdr:to>
      <cdr:x>0.27282</cdr:x>
      <cdr:y>0.43854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0.74588</cdr:x>
      <cdr:y>0.5478</cdr:y>
    </cdr:from>
    <cdr:to>
      <cdr:x>0.89515</cdr:x>
      <cdr:y>0.59138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64864" y="2097554"/>
          <a:ext cx="773457" cy="16687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0.0982</cdr:x>
      <cdr:y>0.41952</cdr:y>
    </cdr:from>
    <cdr:to>
      <cdr:x>0.24577</cdr:x>
      <cdr:y>0.46383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08821" y="1606355"/>
          <a:ext cx="764649" cy="169665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09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 (2)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-排序"/>
      <sheetName val="工作表3"/>
      <sheetName val="選擇權趨勢圖"/>
      <sheetName val="工作表1"/>
      <sheetName val="人民幣  七 (2)"/>
      <sheetName val="工作表2"/>
    </sheetNames>
    <sheetDataSet>
      <sheetData sheetId="0"/>
      <sheetData sheetId="1"/>
      <sheetData sheetId="2"/>
      <sheetData sheetId="3">
        <row r="2">
          <cell r="A2" t="str">
            <v>108年9月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8.4499999999999993</v>
          </cell>
        </row>
        <row r="18">
          <cell r="E18">
            <v>89.42</v>
          </cell>
        </row>
        <row r="30">
          <cell r="E30">
            <v>1.93</v>
          </cell>
        </row>
        <row r="33">
          <cell r="E33">
            <v>0.19</v>
          </cell>
        </row>
        <row r="37">
          <cell r="E37">
            <v>0.01</v>
          </cell>
        </row>
        <row r="59">
          <cell r="C59">
            <v>47.613870597671983</v>
          </cell>
          <cell r="D59">
            <v>52.38612940232801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68.313849252191176</v>
          </cell>
        </row>
        <row r="86">
          <cell r="O86">
            <v>31.686150747808828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Normal="85" zoomScaleSheetLayoutView="100" zoomScalePageLayoutView="85" workbookViewId="0">
      <selection activeCell="A33" sqref="A33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79" t="s">
        <v>0</v>
      </c>
      <c r="B1" s="179"/>
      <c r="C1" s="179"/>
      <c r="D1" s="179"/>
      <c r="E1" s="179"/>
    </row>
    <row r="2" spans="1:5" ht="31.2" customHeight="1">
      <c r="A2" s="180" t="s">
        <v>1</v>
      </c>
      <c r="B2" s="180"/>
      <c r="C2" s="180"/>
      <c r="D2" s="180"/>
      <c r="E2" s="180"/>
    </row>
    <row r="3" spans="1:5" ht="19.8">
      <c r="A3" s="181" t="str">
        <f>'[1]匯率(店)'!A2</f>
        <v>108年9月</v>
      </c>
      <c r="B3" s="181"/>
      <c r="C3" s="181"/>
      <c r="D3" s="181"/>
      <c r="E3" s="181"/>
    </row>
    <row r="4" spans="1:5" ht="18" thickBot="1">
      <c r="D4" s="182" t="s">
        <v>5</v>
      </c>
      <c r="E4" s="182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386302</v>
      </c>
      <c r="C7" s="16">
        <v>773192</v>
      </c>
      <c r="D7" s="17">
        <v>1159494</v>
      </c>
      <c r="E7" s="18">
        <v>8.4499999999999993</v>
      </c>
    </row>
    <row r="8" spans="1:5" s="9" customFormat="1" ht="28.2" customHeight="1">
      <c r="A8" s="19" t="s">
        <v>10</v>
      </c>
      <c r="B8" s="20">
        <v>386302</v>
      </c>
      <c r="C8" s="20">
        <v>201020</v>
      </c>
      <c r="D8" s="20">
        <v>587322</v>
      </c>
      <c r="E8" s="21">
        <v>4.28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379051</v>
      </c>
      <c r="C10" s="20">
        <v>153695</v>
      </c>
      <c r="D10" s="20">
        <v>532746</v>
      </c>
      <c r="E10" s="23">
        <v>3.88</v>
      </c>
    </row>
    <row r="11" spans="1:5" s="9" customFormat="1" ht="24" hidden="1" customHeight="1">
      <c r="A11" s="19" t="s">
        <v>13</v>
      </c>
      <c r="B11" s="20">
        <v>3000</v>
      </c>
      <c r="C11" s="20">
        <v>38335</v>
      </c>
      <c r="D11" s="20">
        <v>41335</v>
      </c>
      <c r="E11" s="23">
        <v>0.3</v>
      </c>
    </row>
    <row r="12" spans="1:5" s="9" customFormat="1" ht="24" hidden="1" customHeight="1">
      <c r="A12" s="19" t="s">
        <v>14</v>
      </c>
      <c r="B12" s="20">
        <v>4251</v>
      </c>
      <c r="C12" s="20">
        <v>8990</v>
      </c>
      <c r="D12" s="20">
        <v>13241</v>
      </c>
      <c r="E12" s="23">
        <v>0.1</v>
      </c>
    </row>
    <row r="13" spans="1:5" s="9" customFormat="1" ht="25.2" customHeight="1" thickBot="1">
      <c r="A13" s="19" t="s">
        <v>15</v>
      </c>
      <c r="B13" s="20">
        <v>0</v>
      </c>
      <c r="C13" s="20">
        <v>572172</v>
      </c>
      <c r="D13" s="20">
        <v>572172</v>
      </c>
      <c r="E13" s="23">
        <v>4.17</v>
      </c>
    </row>
    <row r="14" spans="1:5" s="9" customFormat="1" ht="24" hidden="1" customHeight="1">
      <c r="A14" s="19" t="s">
        <v>16</v>
      </c>
      <c r="B14" s="20">
        <v>0</v>
      </c>
      <c r="C14" s="20">
        <v>273696</v>
      </c>
      <c r="D14" s="20">
        <v>273696</v>
      </c>
      <c r="E14" s="23">
        <v>2</v>
      </c>
    </row>
    <row r="15" spans="1:5" s="9" customFormat="1" ht="24" hidden="1" customHeight="1">
      <c r="A15" s="19" t="s">
        <v>17</v>
      </c>
      <c r="B15" s="20">
        <v>0</v>
      </c>
      <c r="C15" s="20">
        <v>296986</v>
      </c>
      <c r="D15" s="20">
        <v>296986</v>
      </c>
      <c r="E15" s="23">
        <v>2.16</v>
      </c>
    </row>
    <row r="16" spans="1:5" s="9" customFormat="1" ht="24" hidden="1" customHeight="1">
      <c r="A16" s="19" t="s">
        <v>18</v>
      </c>
      <c r="B16" s="20">
        <v>0</v>
      </c>
      <c r="C16" s="20">
        <v>947</v>
      </c>
      <c r="D16" s="20">
        <v>947</v>
      </c>
      <c r="E16" s="23">
        <v>0.01</v>
      </c>
    </row>
    <row r="17" spans="1:5" s="9" customFormat="1" ht="24" hidden="1" customHeight="1">
      <c r="A17" s="24" t="s">
        <v>19</v>
      </c>
      <c r="B17" s="25">
        <v>0</v>
      </c>
      <c r="C17" s="25">
        <v>543</v>
      </c>
      <c r="D17" s="25">
        <v>543</v>
      </c>
      <c r="E17" s="23">
        <v>0</v>
      </c>
    </row>
    <row r="18" spans="1:5" s="9" customFormat="1" ht="30" customHeight="1" thickBot="1">
      <c r="A18" s="26" t="s">
        <v>20</v>
      </c>
      <c r="B18" s="15">
        <v>5888630</v>
      </c>
      <c r="C18" s="16">
        <v>6382808</v>
      </c>
      <c r="D18" s="17">
        <v>12271438</v>
      </c>
      <c r="E18" s="18">
        <v>89.42</v>
      </c>
    </row>
    <row r="19" spans="1:5" s="9" customFormat="1" ht="30" customHeight="1">
      <c r="A19" s="27" t="s">
        <v>21</v>
      </c>
      <c r="B19" s="20">
        <v>5888630</v>
      </c>
      <c r="C19" s="20">
        <v>6333548</v>
      </c>
      <c r="D19" s="20">
        <v>12222178</v>
      </c>
      <c r="E19" s="23">
        <v>89.06</v>
      </c>
    </row>
    <row r="20" spans="1:5" s="9" customFormat="1" ht="24" hidden="1" customHeight="1">
      <c r="A20" s="19" t="s">
        <v>22</v>
      </c>
      <c r="B20" s="20">
        <v>251597</v>
      </c>
      <c r="C20" s="20">
        <v>1396741</v>
      </c>
      <c r="D20" s="20">
        <v>1648338</v>
      </c>
      <c r="E20" s="23">
        <v>12.01</v>
      </c>
    </row>
    <row r="21" spans="1:5" s="9" customFormat="1" ht="24" hidden="1" customHeight="1">
      <c r="A21" s="19" t="s">
        <v>23</v>
      </c>
      <c r="B21" s="20">
        <v>5499686</v>
      </c>
      <c r="C21" s="20">
        <v>4454104</v>
      </c>
      <c r="D21" s="20">
        <v>9953790</v>
      </c>
      <c r="E21" s="23">
        <v>72.53</v>
      </c>
    </row>
    <row r="22" spans="1:5" s="9" customFormat="1" ht="24" hidden="1" customHeight="1">
      <c r="A22" s="19" t="s">
        <v>24</v>
      </c>
      <c r="B22" s="20">
        <v>102434</v>
      </c>
      <c r="C22" s="20">
        <v>11185</v>
      </c>
      <c r="D22" s="20">
        <v>113619</v>
      </c>
      <c r="E22" s="23">
        <v>0.83</v>
      </c>
    </row>
    <row r="23" spans="1:5" s="9" customFormat="1" ht="24" hidden="1" customHeight="1">
      <c r="A23" s="19" t="s">
        <v>25</v>
      </c>
      <c r="B23" s="20">
        <v>19268</v>
      </c>
      <c r="C23" s="20">
        <v>239226</v>
      </c>
      <c r="D23" s="20">
        <v>258494</v>
      </c>
      <c r="E23" s="23">
        <v>1.88</v>
      </c>
    </row>
    <row r="24" spans="1:5" s="9" customFormat="1" ht="24" hidden="1" customHeight="1">
      <c r="A24" s="19" t="s">
        <v>26</v>
      </c>
      <c r="B24" s="20">
        <v>15645</v>
      </c>
      <c r="C24" s="20">
        <v>232292</v>
      </c>
      <c r="D24" s="20">
        <v>247937</v>
      </c>
      <c r="E24" s="23">
        <v>1.81</v>
      </c>
    </row>
    <row r="25" spans="1:5" s="9" customFormat="1" ht="26.4" customHeight="1" thickBot="1">
      <c r="A25" s="19" t="s">
        <v>27</v>
      </c>
      <c r="B25" s="20">
        <v>0</v>
      </c>
      <c r="C25" s="20">
        <v>49260</v>
      </c>
      <c r="D25" s="20">
        <v>49260</v>
      </c>
      <c r="E25" s="23">
        <v>0.36</v>
      </c>
    </row>
    <row r="26" spans="1:5" s="9" customFormat="1" ht="24" hidden="1" customHeight="1">
      <c r="A26" s="19" t="s">
        <v>28</v>
      </c>
      <c r="B26" s="20">
        <v>0</v>
      </c>
      <c r="C26" s="20">
        <v>22272</v>
      </c>
      <c r="D26" s="20">
        <v>22272</v>
      </c>
      <c r="E26" s="23">
        <v>0.16</v>
      </c>
    </row>
    <row r="27" spans="1:5" s="9" customFormat="1" ht="24" hidden="1" customHeight="1">
      <c r="A27" s="19" t="s">
        <v>29</v>
      </c>
      <c r="B27" s="20">
        <v>0</v>
      </c>
      <c r="C27" s="20">
        <v>21282</v>
      </c>
      <c r="D27" s="20">
        <v>21282</v>
      </c>
      <c r="E27" s="23">
        <v>0.16</v>
      </c>
    </row>
    <row r="28" spans="1:5" s="9" customFormat="1" ht="24" hidden="1" customHeight="1">
      <c r="A28" s="19" t="s">
        <v>13</v>
      </c>
      <c r="B28" s="20">
        <v>0</v>
      </c>
      <c r="C28" s="20">
        <v>2594</v>
      </c>
      <c r="D28" s="20">
        <v>2594</v>
      </c>
      <c r="E28" s="23">
        <v>0.02</v>
      </c>
    </row>
    <row r="29" spans="1:5" s="9" customFormat="1" ht="24" hidden="1" customHeight="1">
      <c r="A29" s="24" t="s">
        <v>14</v>
      </c>
      <c r="B29" s="25">
        <v>0</v>
      </c>
      <c r="C29" s="25">
        <v>3112</v>
      </c>
      <c r="D29" s="25">
        <v>3112</v>
      </c>
      <c r="E29" s="23">
        <v>0.02</v>
      </c>
    </row>
    <row r="30" spans="1:5" s="9" customFormat="1" ht="30" customHeight="1" thickBot="1">
      <c r="A30" s="26" t="s">
        <v>30</v>
      </c>
      <c r="B30" s="17">
        <v>256657</v>
      </c>
      <c r="C30" s="17">
        <v>8534</v>
      </c>
      <c r="D30" s="17">
        <v>265191</v>
      </c>
      <c r="E30" s="18">
        <v>1.93</v>
      </c>
    </row>
    <row r="31" spans="1:5" s="9" customFormat="1" ht="30" customHeight="1">
      <c r="A31" s="28" t="s">
        <v>31</v>
      </c>
      <c r="B31" s="20">
        <v>65</v>
      </c>
      <c r="C31" s="20">
        <v>1743</v>
      </c>
      <c r="D31" s="20">
        <v>1808</v>
      </c>
      <c r="E31" s="21">
        <v>0.01</v>
      </c>
    </row>
    <row r="32" spans="1:5" s="9" customFormat="1" ht="30" customHeight="1" thickBot="1">
      <c r="A32" s="24" t="s">
        <v>32</v>
      </c>
      <c r="B32" s="25">
        <v>256592</v>
      </c>
      <c r="C32" s="25">
        <v>6791</v>
      </c>
      <c r="D32" s="25">
        <v>263383</v>
      </c>
      <c r="E32" s="23">
        <v>1.92</v>
      </c>
    </row>
    <row r="33" spans="1:5" s="9" customFormat="1" ht="30" customHeight="1" thickBot="1">
      <c r="A33" s="26" t="s">
        <v>33</v>
      </c>
      <c r="B33" s="17">
        <v>2771</v>
      </c>
      <c r="C33" s="17">
        <v>23668</v>
      </c>
      <c r="D33" s="17">
        <v>26439</v>
      </c>
      <c r="E33" s="18">
        <v>0.19</v>
      </c>
    </row>
    <row r="34" spans="1:5" s="9" customFormat="1" ht="30" customHeight="1">
      <c r="A34" s="28" t="s">
        <v>31</v>
      </c>
      <c r="B34" s="20">
        <v>0</v>
      </c>
      <c r="C34" s="20">
        <v>6542</v>
      </c>
      <c r="D34" s="20">
        <v>6542</v>
      </c>
      <c r="E34" s="23">
        <v>0.05</v>
      </c>
    </row>
    <row r="35" spans="1:5" s="9" customFormat="1" ht="30" customHeight="1" thickBot="1">
      <c r="A35" s="24" t="s">
        <v>32</v>
      </c>
      <c r="B35" s="25">
        <v>2771</v>
      </c>
      <c r="C35" s="25">
        <v>17126</v>
      </c>
      <c r="D35" s="25">
        <v>19897</v>
      </c>
      <c r="E35" s="23">
        <v>0.14000000000000001</v>
      </c>
    </row>
    <row r="36" spans="1:5" s="9" customFormat="1" ht="30" customHeight="1" thickBot="1">
      <c r="A36" s="29" t="s">
        <v>34</v>
      </c>
      <c r="B36" s="17">
        <v>6534360</v>
      </c>
      <c r="C36" s="17">
        <v>7188202</v>
      </c>
      <c r="D36" s="17">
        <v>13722562</v>
      </c>
      <c r="E36" s="18">
        <v>99.99</v>
      </c>
    </row>
    <row r="37" spans="1:5" s="9" customFormat="1" ht="30" customHeight="1" thickBot="1">
      <c r="A37" s="30" t="s">
        <v>35</v>
      </c>
      <c r="B37" s="17">
        <v>0</v>
      </c>
      <c r="C37" s="17">
        <v>1086</v>
      </c>
      <c r="D37" s="17">
        <v>1086</v>
      </c>
      <c r="E37" s="23">
        <v>0.01</v>
      </c>
    </row>
    <row r="38" spans="1:5" s="9" customFormat="1" ht="24" hidden="1" customHeight="1">
      <c r="A38" s="31" t="s">
        <v>36</v>
      </c>
      <c r="B38" s="20">
        <v>0</v>
      </c>
      <c r="C38" s="20">
        <v>1086</v>
      </c>
      <c r="D38" s="20">
        <v>1086</v>
      </c>
      <c r="E38" s="21">
        <v>0.01</v>
      </c>
    </row>
    <row r="39" spans="1:5" s="9" customFormat="1" ht="24" hidden="1" customHeight="1">
      <c r="A39" s="32" t="s">
        <v>37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38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39</v>
      </c>
      <c r="B41" s="25">
        <v>0</v>
      </c>
      <c r="C41" s="25">
        <v>0</v>
      </c>
      <c r="D41" s="25">
        <v>0</v>
      </c>
      <c r="E41" s="33">
        <v>0</v>
      </c>
    </row>
    <row r="42" spans="1:5" s="9" customFormat="1" ht="30" customHeight="1" thickBot="1">
      <c r="A42" s="30" t="s">
        <v>40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41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42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43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9" t="s">
        <v>44</v>
      </c>
      <c r="B46" s="17">
        <v>6534360</v>
      </c>
      <c r="C46" s="17">
        <v>7189288</v>
      </c>
      <c r="D46" s="17">
        <v>13723648</v>
      </c>
      <c r="E46" s="18">
        <v>100</v>
      </c>
    </row>
    <row r="47" spans="1:5" ht="21" customHeight="1">
      <c r="A47" s="2" t="s">
        <v>45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95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8.2">
      <c r="A55" s="180" t="s">
        <v>46</v>
      </c>
      <c r="B55" s="180"/>
      <c r="C55" s="180"/>
      <c r="D55" s="180"/>
      <c r="E55" s="180"/>
    </row>
    <row r="56" spans="1:5" ht="28.8" thickBot="1">
      <c r="A56" s="1"/>
      <c r="B56" s="45"/>
      <c r="C56" s="45"/>
      <c r="D56" s="182" t="s">
        <v>47</v>
      </c>
      <c r="E56" s="182"/>
    </row>
    <row r="57" spans="1:5" ht="41.4" customHeight="1">
      <c r="A57" s="174" t="s">
        <v>48</v>
      </c>
      <c r="B57" s="175"/>
      <c r="C57" s="46" t="s">
        <v>49</v>
      </c>
      <c r="D57" s="47" t="s">
        <v>50</v>
      </c>
      <c r="E57" s="48" t="s">
        <v>4</v>
      </c>
    </row>
    <row r="58" spans="1:5" ht="35.4" customHeight="1">
      <c r="A58" s="176" t="s">
        <v>51</v>
      </c>
      <c r="B58" s="49" t="s">
        <v>52</v>
      </c>
      <c r="C58" s="50">
        <f>+B46</f>
        <v>6534360</v>
      </c>
      <c r="D58" s="50">
        <f>+C46</f>
        <v>7189288</v>
      </c>
      <c r="E58" s="51">
        <f>+D46</f>
        <v>13723648</v>
      </c>
    </row>
    <row r="59" spans="1:5" ht="35.4" customHeight="1">
      <c r="A59" s="177"/>
      <c r="B59" s="49" t="s">
        <v>53</v>
      </c>
      <c r="C59" s="52">
        <f>+C58/E58*100</f>
        <v>47.613870597671983</v>
      </c>
      <c r="D59" s="52">
        <f>+D58/E58*100</f>
        <v>52.38612940232801</v>
      </c>
      <c r="E59" s="53">
        <v>100</v>
      </c>
    </row>
    <row r="60" spans="1:5" ht="35.4" customHeight="1">
      <c r="A60" s="176" t="s">
        <v>54</v>
      </c>
      <c r="B60" s="49" t="s">
        <v>55</v>
      </c>
      <c r="C60" s="50">
        <v>6593596</v>
      </c>
      <c r="D60" s="50">
        <v>8940383</v>
      </c>
      <c r="E60" s="51">
        <v>15533979</v>
      </c>
    </row>
    <row r="61" spans="1:5" ht="35.4" customHeight="1">
      <c r="A61" s="177"/>
      <c r="B61" s="54" t="s">
        <v>53</v>
      </c>
      <c r="C61" s="52">
        <v>42.446278574214631</v>
      </c>
      <c r="D61" s="52">
        <v>57.553721425785376</v>
      </c>
      <c r="E61" s="53">
        <v>100</v>
      </c>
    </row>
    <row r="62" spans="1:5" ht="35.4" customHeight="1">
      <c r="A62" s="176" t="s">
        <v>56</v>
      </c>
      <c r="B62" s="55" t="s">
        <v>57</v>
      </c>
      <c r="C62" s="56">
        <f>+C58-C60</f>
        <v>-59236</v>
      </c>
      <c r="D62" s="56">
        <f>+D58-D60</f>
        <v>-1751095</v>
      </c>
      <c r="E62" s="57">
        <f>+E58-E60</f>
        <v>-1810331</v>
      </c>
    </row>
    <row r="63" spans="1:5" ht="35.4" customHeight="1" thickBot="1">
      <c r="A63" s="178"/>
      <c r="B63" s="58" t="s">
        <v>58</v>
      </c>
      <c r="C63" s="59">
        <f>+C62/C60*100</f>
        <v>-0.89838685900683024</v>
      </c>
      <c r="D63" s="59">
        <f>+D62/D60*100</f>
        <v>-19.586353291575985</v>
      </c>
      <c r="E63" s="60">
        <f>+E62/E60*100</f>
        <v>-11.654006999751964</v>
      </c>
    </row>
    <row r="64" spans="1:5" ht="16.95" customHeight="1">
      <c r="A64" s="44"/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33" sqref="A33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39" customWidth="1"/>
    <col min="6" max="6" width="13.36328125" style="71" customWidth="1"/>
    <col min="7" max="7" width="10.90625" style="66" customWidth="1"/>
    <col min="8" max="16384" width="8.90625" style="66"/>
  </cols>
  <sheetData>
    <row r="1" spans="1:7" ht="30.6">
      <c r="A1" s="183" t="s">
        <v>59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7"/>
      <c r="B3" s="68"/>
      <c r="C3" s="68"/>
      <c r="D3" s="69"/>
      <c r="E3" s="70"/>
    </row>
    <row r="4" spans="1:7" ht="16.8" thickBot="1">
      <c r="E4" s="75"/>
      <c r="F4" s="76" t="s">
        <v>60</v>
      </c>
    </row>
    <row r="5" spans="1:7" s="80" customFormat="1" ht="22.2">
      <c r="A5" s="77" t="s">
        <v>61</v>
      </c>
      <c r="B5" s="185" t="s">
        <v>62</v>
      </c>
      <c r="C5" s="186"/>
      <c r="D5" s="185" t="s">
        <v>54</v>
      </c>
      <c r="E5" s="186"/>
      <c r="F5" s="78" t="s">
        <v>63</v>
      </c>
      <c r="G5" s="79"/>
    </row>
    <row r="6" spans="1:7" s="80" customFormat="1" ht="16.8" thickBot="1">
      <c r="A6" s="81"/>
      <c r="B6" s="82" t="s">
        <v>64</v>
      </c>
      <c r="C6" s="83" t="s">
        <v>8</v>
      </c>
      <c r="D6" s="82" t="s">
        <v>64</v>
      </c>
      <c r="E6" s="84" t="s">
        <v>8</v>
      </c>
      <c r="F6" s="85" t="s">
        <v>65</v>
      </c>
      <c r="G6" s="86" t="s">
        <v>66</v>
      </c>
    </row>
    <row r="7" spans="1:7" s="80" customFormat="1" ht="24" customHeight="1" thickBot="1">
      <c r="A7" s="87" t="s">
        <v>67</v>
      </c>
      <c r="B7" s="88">
        <v>1159494</v>
      </c>
      <c r="C7" s="89">
        <v>8.4499999999999993</v>
      </c>
      <c r="D7" s="88">
        <v>2726357</v>
      </c>
      <c r="E7" s="89">
        <v>17.55</v>
      </c>
      <c r="F7" s="90">
        <f t="shared" ref="F7:F46" si="0">B7-D7</f>
        <v>-1566863</v>
      </c>
      <c r="G7" s="91">
        <f t="shared" ref="G7:G38" si="1">(F7/D7)*100</f>
        <v>-57.470940159340834</v>
      </c>
    </row>
    <row r="8" spans="1:7" s="80" customFormat="1" ht="24" customHeight="1">
      <c r="A8" s="92" t="s">
        <v>21</v>
      </c>
      <c r="B8" s="93">
        <v>587322</v>
      </c>
      <c r="C8" s="94">
        <v>4.28</v>
      </c>
      <c r="D8" s="93">
        <v>739858</v>
      </c>
      <c r="E8" s="94">
        <v>4.76</v>
      </c>
      <c r="F8" s="95">
        <f t="shared" si="0"/>
        <v>-152536</v>
      </c>
      <c r="G8" s="96">
        <f t="shared" si="1"/>
        <v>-20.616929194521109</v>
      </c>
    </row>
    <row r="9" spans="1:7" s="80" customFormat="1" ht="24" customHeight="1">
      <c r="A9" s="97" t="s">
        <v>11</v>
      </c>
      <c r="B9" s="98">
        <v>0</v>
      </c>
      <c r="C9" s="22">
        <v>0</v>
      </c>
      <c r="D9" s="98">
        <v>0</v>
      </c>
      <c r="E9" s="22">
        <v>0</v>
      </c>
      <c r="F9" s="99">
        <f t="shared" si="0"/>
        <v>0</v>
      </c>
      <c r="G9" s="100">
        <v>0</v>
      </c>
    </row>
    <row r="10" spans="1:7" s="80" customFormat="1" ht="24" customHeight="1">
      <c r="A10" s="97" t="s">
        <v>12</v>
      </c>
      <c r="B10" s="98">
        <v>532746</v>
      </c>
      <c r="C10" s="101">
        <v>3.88</v>
      </c>
      <c r="D10" s="98">
        <v>711039</v>
      </c>
      <c r="E10" s="101">
        <v>4.58</v>
      </c>
      <c r="F10" s="99">
        <f t="shared" si="0"/>
        <v>-178293</v>
      </c>
      <c r="G10" s="102">
        <f t="shared" si="1"/>
        <v>-25.074995886301593</v>
      </c>
    </row>
    <row r="11" spans="1:7" s="80" customFormat="1" ht="24" customHeight="1">
      <c r="A11" s="97" t="s">
        <v>68</v>
      </c>
      <c r="B11" s="98">
        <v>41335</v>
      </c>
      <c r="C11" s="101">
        <v>0.3</v>
      </c>
      <c r="D11" s="98">
        <v>19038</v>
      </c>
      <c r="E11" s="101">
        <v>0.12</v>
      </c>
      <c r="F11" s="99">
        <f t="shared" si="0"/>
        <v>22297</v>
      </c>
      <c r="G11" s="103">
        <f t="shared" si="1"/>
        <v>117.11839478936864</v>
      </c>
    </row>
    <row r="12" spans="1:7" s="80" customFormat="1" ht="24" customHeight="1">
      <c r="A12" s="97" t="s">
        <v>14</v>
      </c>
      <c r="B12" s="98">
        <v>13241</v>
      </c>
      <c r="C12" s="101">
        <v>0.1</v>
      </c>
      <c r="D12" s="98">
        <v>9781</v>
      </c>
      <c r="E12" s="101">
        <v>0.06</v>
      </c>
      <c r="F12" s="99">
        <f t="shared" si="0"/>
        <v>3460</v>
      </c>
      <c r="G12" s="103">
        <f t="shared" si="1"/>
        <v>35.37470606277477</v>
      </c>
    </row>
    <row r="13" spans="1:7" s="80" customFormat="1" ht="24" customHeight="1">
      <c r="A13" s="97" t="s">
        <v>15</v>
      </c>
      <c r="B13" s="98">
        <v>572172</v>
      </c>
      <c r="C13" s="101">
        <v>4.17</v>
      </c>
      <c r="D13" s="98">
        <v>1986499</v>
      </c>
      <c r="E13" s="101">
        <v>12.79</v>
      </c>
      <c r="F13" s="99">
        <f t="shared" si="0"/>
        <v>-1414327</v>
      </c>
      <c r="G13" s="102">
        <f t="shared" si="1"/>
        <v>-71.196965112995272</v>
      </c>
    </row>
    <row r="14" spans="1:7" s="80" customFormat="1" ht="24" customHeight="1">
      <c r="A14" s="97" t="s">
        <v>69</v>
      </c>
      <c r="B14" s="98">
        <v>273696</v>
      </c>
      <c r="C14" s="101">
        <v>2</v>
      </c>
      <c r="D14" s="98">
        <v>983170</v>
      </c>
      <c r="E14" s="101">
        <v>6.33</v>
      </c>
      <c r="F14" s="99">
        <f t="shared" si="0"/>
        <v>-709474</v>
      </c>
      <c r="G14" s="104">
        <f t="shared" si="1"/>
        <v>-72.161884516411206</v>
      </c>
    </row>
    <row r="15" spans="1:7" s="80" customFormat="1" ht="24" customHeight="1">
      <c r="A15" s="97" t="s">
        <v>70</v>
      </c>
      <c r="B15" s="98">
        <v>296986</v>
      </c>
      <c r="C15" s="101">
        <v>2.16</v>
      </c>
      <c r="D15" s="98">
        <v>1001193</v>
      </c>
      <c r="E15" s="101">
        <v>6.45</v>
      </c>
      <c r="F15" s="99">
        <f t="shared" si="0"/>
        <v>-704207</v>
      </c>
      <c r="G15" s="104">
        <f t="shared" si="1"/>
        <v>-70.336788211663475</v>
      </c>
    </row>
    <row r="16" spans="1:7" s="80" customFormat="1" ht="24" customHeight="1">
      <c r="A16" s="97" t="s">
        <v>13</v>
      </c>
      <c r="B16" s="98">
        <v>947</v>
      </c>
      <c r="C16" s="101">
        <v>0.01</v>
      </c>
      <c r="D16" s="98">
        <v>1571</v>
      </c>
      <c r="E16" s="101">
        <v>0.01</v>
      </c>
      <c r="F16" s="99">
        <f t="shared" si="0"/>
        <v>-624</v>
      </c>
      <c r="G16" s="103">
        <f t="shared" si="1"/>
        <v>-39.719923615531513</v>
      </c>
    </row>
    <row r="17" spans="1:7" s="80" customFormat="1" ht="24" customHeight="1" thickBot="1">
      <c r="A17" s="105" t="s">
        <v>14</v>
      </c>
      <c r="B17" s="106">
        <v>543</v>
      </c>
      <c r="C17" s="101">
        <v>0</v>
      </c>
      <c r="D17" s="107">
        <v>565</v>
      </c>
      <c r="E17" s="101">
        <v>0</v>
      </c>
      <c r="F17" s="108">
        <f t="shared" si="0"/>
        <v>-22</v>
      </c>
      <c r="G17" s="103">
        <f t="shared" si="1"/>
        <v>-3.8938053097345131</v>
      </c>
    </row>
    <row r="18" spans="1:7" s="80" customFormat="1" ht="24" customHeight="1" thickBot="1">
      <c r="A18" s="87" t="s">
        <v>71</v>
      </c>
      <c r="B18" s="88">
        <v>12271438</v>
      </c>
      <c r="C18" s="89">
        <v>89.42</v>
      </c>
      <c r="D18" s="88">
        <v>12453079</v>
      </c>
      <c r="E18" s="89">
        <v>80.16</v>
      </c>
      <c r="F18" s="90">
        <f t="shared" si="0"/>
        <v>-181641</v>
      </c>
      <c r="G18" s="91">
        <f t="shared" si="1"/>
        <v>-1.4586031293947466</v>
      </c>
    </row>
    <row r="19" spans="1:7" s="80" customFormat="1" ht="24" customHeight="1">
      <c r="A19" s="92" t="s">
        <v>21</v>
      </c>
      <c r="B19" s="93">
        <v>12222178</v>
      </c>
      <c r="C19" s="94">
        <v>89.06</v>
      </c>
      <c r="D19" s="93">
        <v>12384035</v>
      </c>
      <c r="E19" s="94">
        <v>79.72</v>
      </c>
      <c r="F19" s="109">
        <f t="shared" si="0"/>
        <v>-161857</v>
      </c>
      <c r="G19" s="102">
        <f t="shared" si="1"/>
        <v>-1.3069811252955923</v>
      </c>
    </row>
    <row r="20" spans="1:7" s="80" customFormat="1" ht="24" customHeight="1">
      <c r="A20" s="97" t="s">
        <v>72</v>
      </c>
      <c r="B20" s="98">
        <v>1648338</v>
      </c>
      <c r="C20" s="101">
        <v>12.01</v>
      </c>
      <c r="D20" s="98">
        <v>1599787</v>
      </c>
      <c r="E20" s="101">
        <v>10.3</v>
      </c>
      <c r="F20" s="95">
        <f t="shared" si="0"/>
        <v>48551</v>
      </c>
      <c r="G20" s="102">
        <f t="shared" si="1"/>
        <v>3.0348415132764548</v>
      </c>
    </row>
    <row r="21" spans="1:7" s="80" customFormat="1" ht="24" customHeight="1">
      <c r="A21" s="97" t="s">
        <v>23</v>
      </c>
      <c r="B21" s="98">
        <v>9953790</v>
      </c>
      <c r="C21" s="101">
        <v>72.53</v>
      </c>
      <c r="D21" s="98">
        <v>10065107</v>
      </c>
      <c r="E21" s="101">
        <v>64.790000000000006</v>
      </c>
      <c r="F21" s="99">
        <f t="shared" si="0"/>
        <v>-111317</v>
      </c>
      <c r="G21" s="102">
        <f t="shared" si="1"/>
        <v>-1.1059693652536431</v>
      </c>
    </row>
    <row r="22" spans="1:7" s="80" customFormat="1" ht="24" customHeight="1">
      <c r="A22" s="97" t="s">
        <v>24</v>
      </c>
      <c r="B22" s="98">
        <v>113619</v>
      </c>
      <c r="C22" s="101">
        <v>0.83</v>
      </c>
      <c r="D22" s="98">
        <v>74793</v>
      </c>
      <c r="E22" s="101">
        <v>0.48</v>
      </c>
      <c r="F22" s="99">
        <f t="shared" si="0"/>
        <v>38826</v>
      </c>
      <c r="G22" s="102">
        <f t="shared" si="1"/>
        <v>51.911275119329346</v>
      </c>
    </row>
    <row r="23" spans="1:7" s="80" customFormat="1" ht="24" customHeight="1">
      <c r="A23" s="97" t="s">
        <v>25</v>
      </c>
      <c r="B23" s="98">
        <v>258494</v>
      </c>
      <c r="C23" s="101">
        <v>1.88</v>
      </c>
      <c r="D23" s="98">
        <v>323368</v>
      </c>
      <c r="E23" s="101">
        <v>2.08</v>
      </c>
      <c r="F23" s="99">
        <f t="shared" si="0"/>
        <v>-64874</v>
      </c>
      <c r="G23" s="102">
        <f t="shared" si="1"/>
        <v>-20.061972736943666</v>
      </c>
    </row>
    <row r="24" spans="1:7" s="80" customFormat="1" ht="24" customHeight="1">
      <c r="A24" s="97" t="s">
        <v>26</v>
      </c>
      <c r="B24" s="98">
        <v>247937</v>
      </c>
      <c r="C24" s="101">
        <v>1.81</v>
      </c>
      <c r="D24" s="98">
        <v>320980</v>
      </c>
      <c r="E24" s="101">
        <v>2.0699999999999998</v>
      </c>
      <c r="F24" s="99">
        <f t="shared" si="0"/>
        <v>-73043</v>
      </c>
      <c r="G24" s="102">
        <f t="shared" si="1"/>
        <v>-22.75624649510873</v>
      </c>
    </row>
    <row r="25" spans="1:7" s="80" customFormat="1" ht="24" customHeight="1">
      <c r="A25" s="97" t="s">
        <v>27</v>
      </c>
      <c r="B25" s="98">
        <v>49260</v>
      </c>
      <c r="C25" s="101">
        <v>0.36</v>
      </c>
      <c r="D25" s="98">
        <v>69044</v>
      </c>
      <c r="E25" s="101">
        <v>0.44</v>
      </c>
      <c r="F25" s="99">
        <f t="shared" si="0"/>
        <v>-19784</v>
      </c>
      <c r="G25" s="102">
        <f t="shared" si="1"/>
        <v>-28.654191530038815</v>
      </c>
    </row>
    <row r="26" spans="1:7" s="80" customFormat="1" ht="24" customHeight="1">
      <c r="A26" s="97" t="s">
        <v>73</v>
      </c>
      <c r="B26" s="98">
        <v>22272</v>
      </c>
      <c r="C26" s="101">
        <v>0.16</v>
      </c>
      <c r="D26" s="98">
        <v>31643</v>
      </c>
      <c r="E26" s="101">
        <v>0.2</v>
      </c>
      <c r="F26" s="99">
        <f t="shared" si="0"/>
        <v>-9371</v>
      </c>
      <c r="G26" s="102">
        <f t="shared" si="1"/>
        <v>-29.614764718895177</v>
      </c>
    </row>
    <row r="27" spans="1:7" s="80" customFormat="1" ht="24" customHeight="1">
      <c r="A27" s="97" t="s">
        <v>70</v>
      </c>
      <c r="B27" s="98">
        <v>21282</v>
      </c>
      <c r="C27" s="101">
        <v>0.16</v>
      </c>
      <c r="D27" s="98">
        <v>32407</v>
      </c>
      <c r="E27" s="101">
        <v>0.21</v>
      </c>
      <c r="F27" s="99">
        <f t="shared" si="0"/>
        <v>-11125</v>
      </c>
      <c r="G27" s="102">
        <f t="shared" si="1"/>
        <v>-34.329002993180488</v>
      </c>
    </row>
    <row r="28" spans="1:7" s="80" customFormat="1" ht="24" customHeight="1">
      <c r="A28" s="97" t="s">
        <v>13</v>
      </c>
      <c r="B28" s="98">
        <v>2594</v>
      </c>
      <c r="C28" s="101">
        <v>0.02</v>
      </c>
      <c r="D28" s="98">
        <v>2602</v>
      </c>
      <c r="E28" s="101">
        <v>0.02</v>
      </c>
      <c r="F28" s="99">
        <f t="shared" si="0"/>
        <v>-8</v>
      </c>
      <c r="G28" s="103">
        <f t="shared" si="1"/>
        <v>-0.30745580322828592</v>
      </c>
    </row>
    <row r="29" spans="1:7" s="80" customFormat="1" ht="24" customHeight="1" thickBot="1">
      <c r="A29" s="105" t="s">
        <v>14</v>
      </c>
      <c r="B29" s="110">
        <v>3112</v>
      </c>
      <c r="C29" s="101">
        <v>0.02</v>
      </c>
      <c r="D29" s="110">
        <v>2392</v>
      </c>
      <c r="E29" s="101">
        <v>0.01</v>
      </c>
      <c r="F29" s="108">
        <f t="shared" si="0"/>
        <v>720</v>
      </c>
      <c r="G29" s="103">
        <f t="shared" si="1"/>
        <v>30.100334448160538</v>
      </c>
    </row>
    <row r="30" spans="1:7" s="80" customFormat="1" ht="24" customHeight="1" thickBot="1">
      <c r="A30" s="87" t="s">
        <v>74</v>
      </c>
      <c r="B30" s="88">
        <v>265191</v>
      </c>
      <c r="C30" s="89">
        <v>1.93</v>
      </c>
      <c r="D30" s="88">
        <v>315124</v>
      </c>
      <c r="E30" s="89">
        <v>2.0299999999999998</v>
      </c>
      <c r="F30" s="90">
        <f t="shared" si="0"/>
        <v>-49933</v>
      </c>
      <c r="G30" s="91">
        <f t="shared" si="1"/>
        <v>-15.845508434774883</v>
      </c>
    </row>
    <row r="31" spans="1:7" s="80" customFormat="1" ht="24" customHeight="1">
      <c r="A31" s="92" t="s">
        <v>21</v>
      </c>
      <c r="B31" s="93">
        <v>1808</v>
      </c>
      <c r="C31" s="94">
        <v>0.01</v>
      </c>
      <c r="D31" s="93">
        <v>1786</v>
      </c>
      <c r="E31" s="94">
        <v>0.01</v>
      </c>
      <c r="F31" s="95">
        <f t="shared" si="0"/>
        <v>22</v>
      </c>
      <c r="G31" s="102">
        <f t="shared" si="1"/>
        <v>1.2318029115341544</v>
      </c>
    </row>
    <row r="32" spans="1:7" s="80" customFormat="1" ht="24" customHeight="1" thickBot="1">
      <c r="A32" s="105" t="s">
        <v>15</v>
      </c>
      <c r="B32" s="111">
        <v>263383</v>
      </c>
      <c r="C32" s="112">
        <v>1.92</v>
      </c>
      <c r="D32" s="111">
        <v>313338</v>
      </c>
      <c r="E32" s="112">
        <v>2.02</v>
      </c>
      <c r="F32" s="99">
        <f t="shared" si="0"/>
        <v>-49955</v>
      </c>
      <c r="G32" s="113">
        <f t="shared" si="1"/>
        <v>-15.942847659715706</v>
      </c>
    </row>
    <row r="33" spans="1:7" s="80" customFormat="1" ht="24" customHeight="1" thickBot="1">
      <c r="A33" s="87" t="s">
        <v>75</v>
      </c>
      <c r="B33" s="88">
        <v>26439</v>
      </c>
      <c r="C33" s="89">
        <v>0.19</v>
      </c>
      <c r="D33" s="88">
        <v>38477</v>
      </c>
      <c r="E33" s="89">
        <v>0.25</v>
      </c>
      <c r="F33" s="90">
        <f t="shared" si="0"/>
        <v>-12038</v>
      </c>
      <c r="G33" s="91">
        <f t="shared" si="1"/>
        <v>-31.286222938378771</v>
      </c>
    </row>
    <row r="34" spans="1:7" s="80" customFormat="1" ht="24" customHeight="1">
      <c r="A34" s="92" t="s">
        <v>21</v>
      </c>
      <c r="B34" s="93">
        <v>6542</v>
      </c>
      <c r="C34" s="94">
        <v>0.05</v>
      </c>
      <c r="D34" s="93">
        <v>13325</v>
      </c>
      <c r="E34" s="94">
        <v>0.09</v>
      </c>
      <c r="F34" s="99">
        <f t="shared" si="0"/>
        <v>-6783</v>
      </c>
      <c r="G34" s="96">
        <f t="shared" si="1"/>
        <v>-50.904315196998127</v>
      </c>
    </row>
    <row r="35" spans="1:7" s="80" customFormat="1" ht="24" customHeight="1" thickBot="1">
      <c r="A35" s="105" t="s">
        <v>27</v>
      </c>
      <c r="B35" s="111">
        <v>19897</v>
      </c>
      <c r="C35" s="101">
        <v>0.14000000000000001</v>
      </c>
      <c r="D35" s="111">
        <v>25152</v>
      </c>
      <c r="E35" s="101">
        <v>0.16</v>
      </c>
      <c r="F35" s="99">
        <f t="shared" si="0"/>
        <v>-5255</v>
      </c>
      <c r="G35" s="113">
        <f t="shared" si="1"/>
        <v>-20.892970737913487</v>
      </c>
    </row>
    <row r="36" spans="1:7" s="80" customFormat="1" ht="24" customHeight="1" thickBot="1">
      <c r="A36" s="114" t="s">
        <v>76</v>
      </c>
      <c r="B36" s="88">
        <v>13722562</v>
      </c>
      <c r="C36" s="89">
        <v>99.99</v>
      </c>
      <c r="D36" s="88">
        <v>15533037</v>
      </c>
      <c r="E36" s="89">
        <v>99.99</v>
      </c>
      <c r="F36" s="90">
        <f t="shared" si="0"/>
        <v>-1810475</v>
      </c>
      <c r="G36" s="91">
        <f t="shared" si="1"/>
        <v>-11.655640812546832</v>
      </c>
    </row>
    <row r="37" spans="1:7" s="118" customFormat="1" ht="24" customHeight="1" thickBot="1">
      <c r="A37" s="115" t="s">
        <v>35</v>
      </c>
      <c r="B37" s="116">
        <v>1086</v>
      </c>
      <c r="C37" s="117">
        <v>0.01</v>
      </c>
      <c r="D37" s="116">
        <v>942</v>
      </c>
      <c r="E37" s="117">
        <v>0.01</v>
      </c>
      <c r="F37" s="90">
        <f t="shared" si="0"/>
        <v>144</v>
      </c>
      <c r="G37" s="91">
        <f t="shared" si="1"/>
        <v>15.286624203821656</v>
      </c>
    </row>
    <row r="38" spans="1:7" s="80" customFormat="1" ht="24" customHeight="1">
      <c r="A38" s="119" t="s">
        <v>77</v>
      </c>
      <c r="B38" s="120">
        <v>1086</v>
      </c>
      <c r="C38" s="121">
        <v>0.01</v>
      </c>
      <c r="D38" s="120">
        <v>942</v>
      </c>
      <c r="E38" s="121">
        <v>0.01</v>
      </c>
      <c r="F38" s="95">
        <f t="shared" si="0"/>
        <v>144</v>
      </c>
      <c r="G38" s="96">
        <f t="shared" si="1"/>
        <v>15.286624203821656</v>
      </c>
    </row>
    <row r="39" spans="1:7" s="80" customFormat="1" ht="24" customHeight="1">
      <c r="A39" s="97" t="s">
        <v>78</v>
      </c>
      <c r="B39" s="98">
        <v>0</v>
      </c>
      <c r="C39" s="122">
        <v>0</v>
      </c>
      <c r="D39" s="98">
        <v>0</v>
      </c>
      <c r="E39" s="122">
        <v>0</v>
      </c>
      <c r="F39" s="99">
        <f t="shared" si="0"/>
        <v>0</v>
      </c>
      <c r="G39" s="123">
        <v>0</v>
      </c>
    </row>
    <row r="40" spans="1:7" s="80" customFormat="1" ht="24" customHeight="1">
      <c r="A40" s="119" t="s">
        <v>79</v>
      </c>
      <c r="B40" s="98">
        <v>0</v>
      </c>
      <c r="C40" s="122">
        <v>0</v>
      </c>
      <c r="D40" s="98">
        <v>0</v>
      </c>
      <c r="E40" s="122">
        <v>0</v>
      </c>
      <c r="F40" s="108">
        <f t="shared" si="0"/>
        <v>0</v>
      </c>
      <c r="G40" s="123">
        <v>0</v>
      </c>
    </row>
    <row r="41" spans="1:7" s="80" customFormat="1" ht="24" customHeight="1" thickBot="1">
      <c r="A41" s="105" t="s">
        <v>80</v>
      </c>
      <c r="B41" s="110">
        <v>0</v>
      </c>
      <c r="C41" s="124">
        <v>0</v>
      </c>
      <c r="D41" s="110">
        <v>0</v>
      </c>
      <c r="E41" s="124">
        <v>0</v>
      </c>
      <c r="F41" s="108">
        <f t="shared" si="0"/>
        <v>0</v>
      </c>
      <c r="G41" s="123">
        <v>0</v>
      </c>
    </row>
    <row r="42" spans="1:7" s="80" customFormat="1" ht="24" customHeight="1" thickBot="1">
      <c r="A42" s="87" t="s">
        <v>81</v>
      </c>
      <c r="B42" s="88">
        <v>0</v>
      </c>
      <c r="C42" s="125">
        <v>0</v>
      </c>
      <c r="D42" s="88">
        <v>0</v>
      </c>
      <c r="E42" s="125">
        <v>0</v>
      </c>
      <c r="F42" s="90">
        <f t="shared" si="0"/>
        <v>0</v>
      </c>
      <c r="G42" s="126">
        <f>C42-E42</f>
        <v>0</v>
      </c>
    </row>
    <row r="43" spans="1:7" s="80" customFormat="1" ht="24" customHeight="1">
      <c r="A43" s="92" t="s">
        <v>72</v>
      </c>
      <c r="B43" s="127">
        <v>0</v>
      </c>
      <c r="C43" s="128">
        <v>0</v>
      </c>
      <c r="D43" s="127">
        <v>0</v>
      </c>
      <c r="E43" s="128">
        <v>0</v>
      </c>
      <c r="F43" s="99">
        <f t="shared" si="0"/>
        <v>0</v>
      </c>
      <c r="G43" s="123">
        <v>0</v>
      </c>
    </row>
    <row r="44" spans="1:7" s="80" customFormat="1" ht="24" customHeight="1">
      <c r="A44" s="97" t="s">
        <v>82</v>
      </c>
      <c r="B44" s="98">
        <v>0</v>
      </c>
      <c r="C44" s="122">
        <v>0</v>
      </c>
      <c r="D44" s="98">
        <v>0</v>
      </c>
      <c r="E44" s="122">
        <v>0</v>
      </c>
      <c r="F44" s="99">
        <f t="shared" si="0"/>
        <v>0</v>
      </c>
      <c r="G44" s="123">
        <v>0</v>
      </c>
    </row>
    <row r="45" spans="1:7" s="80" customFormat="1" ht="24" customHeight="1" thickBot="1">
      <c r="A45" s="129" t="s">
        <v>83</v>
      </c>
      <c r="B45" s="111">
        <v>0</v>
      </c>
      <c r="C45" s="124">
        <v>0</v>
      </c>
      <c r="D45" s="111">
        <v>0</v>
      </c>
      <c r="E45" s="124">
        <v>0</v>
      </c>
      <c r="F45" s="99">
        <f t="shared" si="0"/>
        <v>0</v>
      </c>
      <c r="G45" s="123">
        <v>0</v>
      </c>
    </row>
    <row r="46" spans="1:7" s="80" customFormat="1" ht="24" customHeight="1" thickBot="1">
      <c r="A46" s="130" t="s">
        <v>84</v>
      </c>
      <c r="B46" s="88">
        <v>13723648</v>
      </c>
      <c r="C46" s="89">
        <v>100</v>
      </c>
      <c r="D46" s="88">
        <v>15533979</v>
      </c>
      <c r="E46" s="89">
        <v>100</v>
      </c>
      <c r="F46" s="90">
        <f t="shared" si="0"/>
        <v>-1810331</v>
      </c>
      <c r="G46" s="91">
        <f>(F46/D46)*100</f>
        <v>-11.654006999751964</v>
      </c>
    </row>
    <row r="47" spans="1:7" s="136" customFormat="1">
      <c r="A47" s="131" t="s">
        <v>85</v>
      </c>
      <c r="B47" s="132"/>
      <c r="C47" s="132"/>
      <c r="D47" s="133"/>
      <c r="E47" s="134"/>
      <c r="F47" s="132"/>
      <c r="G47" s="135"/>
    </row>
    <row r="48" spans="1:7" s="136" customFormat="1">
      <c r="A48" s="44"/>
      <c r="B48" s="137"/>
      <c r="C48" s="137"/>
      <c r="D48" s="138"/>
      <c r="E48" s="138"/>
      <c r="F48" s="137"/>
      <c r="G48" s="135"/>
    </row>
    <row r="49" spans="1:7" s="136" customFormat="1">
      <c r="A49" s="187"/>
      <c r="B49" s="187"/>
      <c r="C49" s="187"/>
      <c r="D49" s="187"/>
      <c r="E49" s="187"/>
      <c r="F49" s="187"/>
      <c r="G49" s="135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topLeftCell="A16" zoomScaleNormal="70" zoomScaleSheetLayoutView="100" zoomScalePageLayoutView="70" workbookViewId="0">
      <selection activeCell="A33" sqref="A33"/>
    </sheetView>
  </sheetViews>
  <sheetFormatPr defaultColWidth="8.6328125" defaultRowHeight="15.6"/>
  <cols>
    <col min="1" max="53" width="8.6328125" style="144"/>
    <col min="54" max="54" width="8.6328125" style="141"/>
    <col min="55" max="56" width="11.81640625" style="142" customWidth="1"/>
    <col min="57" max="57" width="11.81640625" style="143" customWidth="1"/>
    <col min="58" max="60" width="8.6328125" style="142"/>
    <col min="61" max="63" width="8.6328125" style="144"/>
    <col min="64" max="64" width="10.54296875" style="144" customWidth="1"/>
    <col min="65" max="65" width="10.453125" style="144" customWidth="1"/>
    <col min="66" max="66" width="9.54296875" style="144" customWidth="1"/>
    <col min="67" max="310" width="8.6328125" style="144"/>
    <col min="311" max="313" width="11.81640625" style="144" customWidth="1"/>
    <col min="314" max="319" width="8.6328125" style="144"/>
    <col min="320" max="320" width="10.54296875" style="144" customWidth="1"/>
    <col min="321" max="321" width="10.453125" style="144" customWidth="1"/>
    <col min="322" max="322" width="9.54296875" style="144" customWidth="1"/>
    <col min="323" max="566" width="8.6328125" style="144"/>
    <col min="567" max="569" width="11.81640625" style="144" customWidth="1"/>
    <col min="570" max="575" width="8.6328125" style="144"/>
    <col min="576" max="576" width="10.54296875" style="144" customWidth="1"/>
    <col min="577" max="577" width="10.453125" style="144" customWidth="1"/>
    <col min="578" max="578" width="9.54296875" style="144" customWidth="1"/>
    <col min="579" max="822" width="8.6328125" style="144"/>
    <col min="823" max="825" width="11.81640625" style="144" customWidth="1"/>
    <col min="826" max="831" width="8.6328125" style="144"/>
    <col min="832" max="832" width="10.54296875" style="144" customWidth="1"/>
    <col min="833" max="833" width="10.453125" style="144" customWidth="1"/>
    <col min="834" max="834" width="9.54296875" style="144" customWidth="1"/>
    <col min="835" max="1078" width="8.6328125" style="144"/>
    <col min="1079" max="1081" width="11.81640625" style="144" customWidth="1"/>
    <col min="1082" max="1087" width="8.6328125" style="144"/>
    <col min="1088" max="1088" width="10.54296875" style="144" customWidth="1"/>
    <col min="1089" max="1089" width="10.453125" style="144" customWidth="1"/>
    <col min="1090" max="1090" width="9.54296875" style="144" customWidth="1"/>
    <col min="1091" max="1334" width="8.6328125" style="144"/>
    <col min="1335" max="1337" width="11.81640625" style="144" customWidth="1"/>
    <col min="1338" max="1343" width="8.6328125" style="144"/>
    <col min="1344" max="1344" width="10.54296875" style="144" customWidth="1"/>
    <col min="1345" max="1345" width="10.453125" style="144" customWidth="1"/>
    <col min="1346" max="1346" width="9.54296875" style="144" customWidth="1"/>
    <col min="1347" max="1590" width="8.6328125" style="144"/>
    <col min="1591" max="1593" width="11.81640625" style="144" customWidth="1"/>
    <col min="1594" max="1599" width="8.6328125" style="144"/>
    <col min="1600" max="1600" width="10.54296875" style="144" customWidth="1"/>
    <col min="1601" max="1601" width="10.453125" style="144" customWidth="1"/>
    <col min="1602" max="1602" width="9.54296875" style="144" customWidth="1"/>
    <col min="1603" max="1846" width="8.6328125" style="144"/>
    <col min="1847" max="1849" width="11.81640625" style="144" customWidth="1"/>
    <col min="1850" max="1855" width="8.6328125" style="144"/>
    <col min="1856" max="1856" width="10.54296875" style="144" customWidth="1"/>
    <col min="1857" max="1857" width="10.453125" style="144" customWidth="1"/>
    <col min="1858" max="1858" width="9.54296875" style="144" customWidth="1"/>
    <col min="1859" max="2102" width="8.6328125" style="144"/>
    <col min="2103" max="2105" width="11.81640625" style="144" customWidth="1"/>
    <col min="2106" max="2111" width="8.6328125" style="144"/>
    <col min="2112" max="2112" width="10.54296875" style="144" customWidth="1"/>
    <col min="2113" max="2113" width="10.453125" style="144" customWidth="1"/>
    <col min="2114" max="2114" width="9.54296875" style="144" customWidth="1"/>
    <col min="2115" max="2358" width="8.6328125" style="144"/>
    <col min="2359" max="2361" width="11.81640625" style="144" customWidth="1"/>
    <col min="2362" max="2367" width="8.6328125" style="144"/>
    <col min="2368" max="2368" width="10.54296875" style="144" customWidth="1"/>
    <col min="2369" max="2369" width="10.453125" style="144" customWidth="1"/>
    <col min="2370" max="2370" width="9.54296875" style="144" customWidth="1"/>
    <col min="2371" max="2614" width="8.6328125" style="144"/>
    <col min="2615" max="2617" width="11.81640625" style="144" customWidth="1"/>
    <col min="2618" max="2623" width="8.6328125" style="144"/>
    <col min="2624" max="2624" width="10.54296875" style="144" customWidth="1"/>
    <col min="2625" max="2625" width="10.453125" style="144" customWidth="1"/>
    <col min="2626" max="2626" width="9.54296875" style="144" customWidth="1"/>
    <col min="2627" max="2870" width="8.6328125" style="144"/>
    <col min="2871" max="2873" width="11.81640625" style="144" customWidth="1"/>
    <col min="2874" max="2879" width="8.6328125" style="144"/>
    <col min="2880" max="2880" width="10.54296875" style="144" customWidth="1"/>
    <col min="2881" max="2881" width="10.453125" style="144" customWidth="1"/>
    <col min="2882" max="2882" width="9.54296875" style="144" customWidth="1"/>
    <col min="2883" max="3126" width="8.6328125" style="144"/>
    <col min="3127" max="3129" width="11.81640625" style="144" customWidth="1"/>
    <col min="3130" max="3135" width="8.6328125" style="144"/>
    <col min="3136" max="3136" width="10.54296875" style="144" customWidth="1"/>
    <col min="3137" max="3137" width="10.453125" style="144" customWidth="1"/>
    <col min="3138" max="3138" width="9.54296875" style="144" customWidth="1"/>
    <col min="3139" max="3382" width="8.6328125" style="144"/>
    <col min="3383" max="3385" width="11.81640625" style="144" customWidth="1"/>
    <col min="3386" max="3391" width="8.6328125" style="144"/>
    <col min="3392" max="3392" width="10.54296875" style="144" customWidth="1"/>
    <col min="3393" max="3393" width="10.453125" style="144" customWidth="1"/>
    <col min="3394" max="3394" width="9.54296875" style="144" customWidth="1"/>
    <col min="3395" max="3638" width="8.6328125" style="144"/>
    <col min="3639" max="3641" width="11.81640625" style="144" customWidth="1"/>
    <col min="3642" max="3647" width="8.6328125" style="144"/>
    <col min="3648" max="3648" width="10.54296875" style="144" customWidth="1"/>
    <col min="3649" max="3649" width="10.453125" style="144" customWidth="1"/>
    <col min="3650" max="3650" width="9.54296875" style="144" customWidth="1"/>
    <col min="3651" max="3894" width="8.6328125" style="144"/>
    <col min="3895" max="3897" width="11.81640625" style="144" customWidth="1"/>
    <col min="3898" max="3903" width="8.6328125" style="144"/>
    <col min="3904" max="3904" width="10.54296875" style="144" customWidth="1"/>
    <col min="3905" max="3905" width="10.453125" style="144" customWidth="1"/>
    <col min="3906" max="3906" width="9.54296875" style="144" customWidth="1"/>
    <col min="3907" max="4150" width="8.6328125" style="144"/>
    <col min="4151" max="4153" width="11.81640625" style="144" customWidth="1"/>
    <col min="4154" max="4159" width="8.6328125" style="144"/>
    <col min="4160" max="4160" width="10.54296875" style="144" customWidth="1"/>
    <col min="4161" max="4161" width="10.453125" style="144" customWidth="1"/>
    <col min="4162" max="4162" width="9.54296875" style="144" customWidth="1"/>
    <col min="4163" max="4406" width="8.6328125" style="144"/>
    <col min="4407" max="4409" width="11.81640625" style="144" customWidth="1"/>
    <col min="4410" max="4415" width="8.6328125" style="144"/>
    <col min="4416" max="4416" width="10.54296875" style="144" customWidth="1"/>
    <col min="4417" max="4417" width="10.453125" style="144" customWidth="1"/>
    <col min="4418" max="4418" width="9.54296875" style="144" customWidth="1"/>
    <col min="4419" max="4662" width="8.6328125" style="144"/>
    <col min="4663" max="4665" width="11.81640625" style="144" customWidth="1"/>
    <col min="4666" max="4671" width="8.6328125" style="144"/>
    <col min="4672" max="4672" width="10.54296875" style="144" customWidth="1"/>
    <col min="4673" max="4673" width="10.453125" style="144" customWidth="1"/>
    <col min="4674" max="4674" width="9.54296875" style="144" customWidth="1"/>
    <col min="4675" max="4918" width="8.6328125" style="144"/>
    <col min="4919" max="4921" width="11.81640625" style="144" customWidth="1"/>
    <col min="4922" max="4927" width="8.6328125" style="144"/>
    <col min="4928" max="4928" width="10.54296875" style="144" customWidth="1"/>
    <col min="4929" max="4929" width="10.453125" style="144" customWidth="1"/>
    <col min="4930" max="4930" width="9.54296875" style="144" customWidth="1"/>
    <col min="4931" max="5174" width="8.6328125" style="144"/>
    <col min="5175" max="5177" width="11.81640625" style="144" customWidth="1"/>
    <col min="5178" max="5183" width="8.6328125" style="144"/>
    <col min="5184" max="5184" width="10.54296875" style="144" customWidth="1"/>
    <col min="5185" max="5185" width="10.453125" style="144" customWidth="1"/>
    <col min="5186" max="5186" width="9.54296875" style="144" customWidth="1"/>
    <col min="5187" max="5430" width="8.6328125" style="144"/>
    <col min="5431" max="5433" width="11.81640625" style="144" customWidth="1"/>
    <col min="5434" max="5439" width="8.6328125" style="144"/>
    <col min="5440" max="5440" width="10.54296875" style="144" customWidth="1"/>
    <col min="5441" max="5441" width="10.453125" style="144" customWidth="1"/>
    <col min="5442" max="5442" width="9.54296875" style="144" customWidth="1"/>
    <col min="5443" max="5686" width="8.6328125" style="144"/>
    <col min="5687" max="5689" width="11.81640625" style="144" customWidth="1"/>
    <col min="5690" max="5695" width="8.6328125" style="144"/>
    <col min="5696" max="5696" width="10.54296875" style="144" customWidth="1"/>
    <col min="5697" max="5697" width="10.453125" style="144" customWidth="1"/>
    <col min="5698" max="5698" width="9.54296875" style="144" customWidth="1"/>
    <col min="5699" max="5942" width="8.6328125" style="144"/>
    <col min="5943" max="5945" width="11.81640625" style="144" customWidth="1"/>
    <col min="5946" max="5951" width="8.6328125" style="144"/>
    <col min="5952" max="5952" width="10.54296875" style="144" customWidth="1"/>
    <col min="5953" max="5953" width="10.453125" style="144" customWidth="1"/>
    <col min="5954" max="5954" width="9.54296875" style="144" customWidth="1"/>
    <col min="5955" max="6198" width="8.6328125" style="144"/>
    <col min="6199" max="6201" width="11.81640625" style="144" customWidth="1"/>
    <col min="6202" max="6207" width="8.6328125" style="144"/>
    <col min="6208" max="6208" width="10.54296875" style="144" customWidth="1"/>
    <col min="6209" max="6209" width="10.453125" style="144" customWidth="1"/>
    <col min="6210" max="6210" width="9.54296875" style="144" customWidth="1"/>
    <col min="6211" max="6454" width="8.6328125" style="144"/>
    <col min="6455" max="6457" width="11.81640625" style="144" customWidth="1"/>
    <col min="6458" max="6463" width="8.6328125" style="144"/>
    <col min="6464" max="6464" width="10.54296875" style="144" customWidth="1"/>
    <col min="6465" max="6465" width="10.453125" style="144" customWidth="1"/>
    <col min="6466" max="6466" width="9.54296875" style="144" customWidth="1"/>
    <col min="6467" max="6710" width="8.6328125" style="144"/>
    <col min="6711" max="6713" width="11.81640625" style="144" customWidth="1"/>
    <col min="6714" max="6719" width="8.6328125" style="144"/>
    <col min="6720" max="6720" width="10.54296875" style="144" customWidth="1"/>
    <col min="6721" max="6721" width="10.453125" style="144" customWidth="1"/>
    <col min="6722" max="6722" width="9.54296875" style="144" customWidth="1"/>
    <col min="6723" max="6966" width="8.6328125" style="144"/>
    <col min="6967" max="6969" width="11.81640625" style="144" customWidth="1"/>
    <col min="6970" max="6975" width="8.6328125" style="144"/>
    <col min="6976" max="6976" width="10.54296875" style="144" customWidth="1"/>
    <col min="6977" max="6977" width="10.453125" style="144" customWidth="1"/>
    <col min="6978" max="6978" width="9.54296875" style="144" customWidth="1"/>
    <col min="6979" max="7222" width="8.6328125" style="144"/>
    <col min="7223" max="7225" width="11.81640625" style="144" customWidth="1"/>
    <col min="7226" max="7231" width="8.6328125" style="144"/>
    <col min="7232" max="7232" width="10.54296875" style="144" customWidth="1"/>
    <col min="7233" max="7233" width="10.453125" style="144" customWidth="1"/>
    <col min="7234" max="7234" width="9.54296875" style="144" customWidth="1"/>
    <col min="7235" max="7478" width="8.6328125" style="144"/>
    <col min="7479" max="7481" width="11.81640625" style="144" customWidth="1"/>
    <col min="7482" max="7487" width="8.6328125" style="144"/>
    <col min="7488" max="7488" width="10.54296875" style="144" customWidth="1"/>
    <col min="7489" max="7489" width="10.453125" style="144" customWidth="1"/>
    <col min="7490" max="7490" width="9.54296875" style="144" customWidth="1"/>
    <col min="7491" max="7734" width="8.6328125" style="144"/>
    <col min="7735" max="7737" width="11.81640625" style="144" customWidth="1"/>
    <col min="7738" max="7743" width="8.6328125" style="144"/>
    <col min="7744" max="7744" width="10.54296875" style="144" customWidth="1"/>
    <col min="7745" max="7745" width="10.453125" style="144" customWidth="1"/>
    <col min="7746" max="7746" width="9.54296875" style="144" customWidth="1"/>
    <col min="7747" max="7990" width="8.6328125" style="144"/>
    <col min="7991" max="7993" width="11.81640625" style="144" customWidth="1"/>
    <col min="7994" max="7999" width="8.6328125" style="144"/>
    <col min="8000" max="8000" width="10.54296875" style="144" customWidth="1"/>
    <col min="8001" max="8001" width="10.453125" style="144" customWidth="1"/>
    <col min="8002" max="8002" width="9.54296875" style="144" customWidth="1"/>
    <col min="8003" max="8246" width="8.6328125" style="144"/>
    <col min="8247" max="8249" width="11.81640625" style="144" customWidth="1"/>
    <col min="8250" max="8255" width="8.6328125" style="144"/>
    <col min="8256" max="8256" width="10.54296875" style="144" customWidth="1"/>
    <col min="8257" max="8257" width="10.453125" style="144" customWidth="1"/>
    <col min="8258" max="8258" width="9.54296875" style="144" customWidth="1"/>
    <col min="8259" max="8502" width="8.6328125" style="144"/>
    <col min="8503" max="8505" width="11.81640625" style="144" customWidth="1"/>
    <col min="8506" max="8511" width="8.6328125" style="144"/>
    <col min="8512" max="8512" width="10.54296875" style="144" customWidth="1"/>
    <col min="8513" max="8513" width="10.453125" style="144" customWidth="1"/>
    <col min="8514" max="8514" width="9.54296875" style="144" customWidth="1"/>
    <col min="8515" max="8758" width="8.6328125" style="144"/>
    <col min="8759" max="8761" width="11.81640625" style="144" customWidth="1"/>
    <col min="8762" max="8767" width="8.6328125" style="144"/>
    <col min="8768" max="8768" width="10.54296875" style="144" customWidth="1"/>
    <col min="8769" max="8769" width="10.453125" style="144" customWidth="1"/>
    <col min="8770" max="8770" width="9.54296875" style="144" customWidth="1"/>
    <col min="8771" max="9014" width="8.6328125" style="144"/>
    <col min="9015" max="9017" width="11.81640625" style="144" customWidth="1"/>
    <col min="9018" max="9023" width="8.6328125" style="144"/>
    <col min="9024" max="9024" width="10.54296875" style="144" customWidth="1"/>
    <col min="9025" max="9025" width="10.453125" style="144" customWidth="1"/>
    <col min="9026" max="9026" width="9.54296875" style="144" customWidth="1"/>
    <col min="9027" max="9270" width="8.6328125" style="144"/>
    <col min="9271" max="9273" width="11.81640625" style="144" customWidth="1"/>
    <col min="9274" max="9279" width="8.6328125" style="144"/>
    <col min="9280" max="9280" width="10.54296875" style="144" customWidth="1"/>
    <col min="9281" max="9281" width="10.453125" style="144" customWidth="1"/>
    <col min="9282" max="9282" width="9.54296875" style="144" customWidth="1"/>
    <col min="9283" max="9526" width="8.6328125" style="144"/>
    <col min="9527" max="9529" width="11.81640625" style="144" customWidth="1"/>
    <col min="9530" max="9535" width="8.6328125" style="144"/>
    <col min="9536" max="9536" width="10.54296875" style="144" customWidth="1"/>
    <col min="9537" max="9537" width="10.453125" style="144" customWidth="1"/>
    <col min="9538" max="9538" width="9.54296875" style="144" customWidth="1"/>
    <col min="9539" max="9782" width="8.6328125" style="144"/>
    <col min="9783" max="9785" width="11.81640625" style="144" customWidth="1"/>
    <col min="9786" max="9791" width="8.6328125" style="144"/>
    <col min="9792" max="9792" width="10.54296875" style="144" customWidth="1"/>
    <col min="9793" max="9793" width="10.453125" style="144" customWidth="1"/>
    <col min="9794" max="9794" width="9.54296875" style="144" customWidth="1"/>
    <col min="9795" max="10038" width="8.6328125" style="144"/>
    <col min="10039" max="10041" width="11.81640625" style="144" customWidth="1"/>
    <col min="10042" max="10047" width="8.6328125" style="144"/>
    <col min="10048" max="10048" width="10.54296875" style="144" customWidth="1"/>
    <col min="10049" max="10049" width="10.453125" style="144" customWidth="1"/>
    <col min="10050" max="10050" width="9.54296875" style="144" customWidth="1"/>
    <col min="10051" max="10294" width="8.6328125" style="144"/>
    <col min="10295" max="10297" width="11.81640625" style="144" customWidth="1"/>
    <col min="10298" max="10303" width="8.6328125" style="144"/>
    <col min="10304" max="10304" width="10.54296875" style="144" customWidth="1"/>
    <col min="10305" max="10305" width="10.453125" style="144" customWidth="1"/>
    <col min="10306" max="10306" width="9.54296875" style="144" customWidth="1"/>
    <col min="10307" max="10550" width="8.6328125" style="144"/>
    <col min="10551" max="10553" width="11.81640625" style="144" customWidth="1"/>
    <col min="10554" max="10559" width="8.6328125" style="144"/>
    <col min="10560" max="10560" width="10.54296875" style="144" customWidth="1"/>
    <col min="10561" max="10561" width="10.453125" style="144" customWidth="1"/>
    <col min="10562" max="10562" width="9.54296875" style="144" customWidth="1"/>
    <col min="10563" max="10806" width="8.6328125" style="144"/>
    <col min="10807" max="10809" width="11.81640625" style="144" customWidth="1"/>
    <col min="10810" max="10815" width="8.6328125" style="144"/>
    <col min="10816" max="10816" width="10.54296875" style="144" customWidth="1"/>
    <col min="10817" max="10817" width="10.453125" style="144" customWidth="1"/>
    <col min="10818" max="10818" width="9.54296875" style="144" customWidth="1"/>
    <col min="10819" max="11062" width="8.6328125" style="144"/>
    <col min="11063" max="11065" width="11.81640625" style="144" customWidth="1"/>
    <col min="11066" max="11071" width="8.6328125" style="144"/>
    <col min="11072" max="11072" width="10.54296875" style="144" customWidth="1"/>
    <col min="11073" max="11073" width="10.453125" style="144" customWidth="1"/>
    <col min="11074" max="11074" width="9.54296875" style="144" customWidth="1"/>
    <col min="11075" max="11318" width="8.6328125" style="144"/>
    <col min="11319" max="11321" width="11.81640625" style="144" customWidth="1"/>
    <col min="11322" max="11327" width="8.6328125" style="144"/>
    <col min="11328" max="11328" width="10.54296875" style="144" customWidth="1"/>
    <col min="11329" max="11329" width="10.453125" style="144" customWidth="1"/>
    <col min="11330" max="11330" width="9.54296875" style="144" customWidth="1"/>
    <col min="11331" max="11574" width="8.6328125" style="144"/>
    <col min="11575" max="11577" width="11.81640625" style="144" customWidth="1"/>
    <col min="11578" max="11583" width="8.6328125" style="144"/>
    <col min="11584" max="11584" width="10.54296875" style="144" customWidth="1"/>
    <col min="11585" max="11585" width="10.453125" style="144" customWidth="1"/>
    <col min="11586" max="11586" width="9.54296875" style="144" customWidth="1"/>
    <col min="11587" max="11830" width="8.6328125" style="144"/>
    <col min="11831" max="11833" width="11.81640625" style="144" customWidth="1"/>
    <col min="11834" max="11839" width="8.6328125" style="144"/>
    <col min="11840" max="11840" width="10.54296875" style="144" customWidth="1"/>
    <col min="11841" max="11841" width="10.453125" style="144" customWidth="1"/>
    <col min="11842" max="11842" width="9.54296875" style="144" customWidth="1"/>
    <col min="11843" max="12086" width="8.6328125" style="144"/>
    <col min="12087" max="12089" width="11.81640625" style="144" customWidth="1"/>
    <col min="12090" max="12095" width="8.6328125" style="144"/>
    <col min="12096" max="12096" width="10.54296875" style="144" customWidth="1"/>
    <col min="12097" max="12097" width="10.453125" style="144" customWidth="1"/>
    <col min="12098" max="12098" width="9.54296875" style="144" customWidth="1"/>
    <col min="12099" max="12342" width="8.6328125" style="144"/>
    <col min="12343" max="12345" width="11.81640625" style="144" customWidth="1"/>
    <col min="12346" max="12351" width="8.6328125" style="144"/>
    <col min="12352" max="12352" width="10.54296875" style="144" customWidth="1"/>
    <col min="12353" max="12353" width="10.453125" style="144" customWidth="1"/>
    <col min="12354" max="12354" width="9.54296875" style="144" customWidth="1"/>
    <col min="12355" max="12598" width="8.6328125" style="144"/>
    <col min="12599" max="12601" width="11.81640625" style="144" customWidth="1"/>
    <col min="12602" max="12607" width="8.6328125" style="144"/>
    <col min="12608" max="12608" width="10.54296875" style="144" customWidth="1"/>
    <col min="12609" max="12609" width="10.453125" style="144" customWidth="1"/>
    <col min="12610" max="12610" width="9.54296875" style="144" customWidth="1"/>
    <col min="12611" max="12854" width="8.6328125" style="144"/>
    <col min="12855" max="12857" width="11.81640625" style="144" customWidth="1"/>
    <col min="12858" max="12863" width="8.6328125" style="144"/>
    <col min="12864" max="12864" width="10.54296875" style="144" customWidth="1"/>
    <col min="12865" max="12865" width="10.453125" style="144" customWidth="1"/>
    <col min="12866" max="12866" width="9.54296875" style="144" customWidth="1"/>
    <col min="12867" max="13110" width="8.6328125" style="144"/>
    <col min="13111" max="13113" width="11.81640625" style="144" customWidth="1"/>
    <col min="13114" max="13119" width="8.6328125" style="144"/>
    <col min="13120" max="13120" width="10.54296875" style="144" customWidth="1"/>
    <col min="13121" max="13121" width="10.453125" style="144" customWidth="1"/>
    <col min="13122" max="13122" width="9.54296875" style="144" customWidth="1"/>
    <col min="13123" max="13366" width="8.6328125" style="144"/>
    <col min="13367" max="13369" width="11.81640625" style="144" customWidth="1"/>
    <col min="13370" max="13375" width="8.6328125" style="144"/>
    <col min="13376" max="13376" width="10.54296875" style="144" customWidth="1"/>
    <col min="13377" max="13377" width="10.453125" style="144" customWidth="1"/>
    <col min="13378" max="13378" width="9.54296875" style="144" customWidth="1"/>
    <col min="13379" max="13622" width="8.6328125" style="144"/>
    <col min="13623" max="13625" width="11.81640625" style="144" customWidth="1"/>
    <col min="13626" max="13631" width="8.6328125" style="144"/>
    <col min="13632" max="13632" width="10.54296875" style="144" customWidth="1"/>
    <col min="13633" max="13633" width="10.453125" style="144" customWidth="1"/>
    <col min="13634" max="13634" width="9.54296875" style="144" customWidth="1"/>
    <col min="13635" max="13878" width="8.6328125" style="144"/>
    <col min="13879" max="13881" width="11.81640625" style="144" customWidth="1"/>
    <col min="13882" max="13887" width="8.6328125" style="144"/>
    <col min="13888" max="13888" width="10.54296875" style="144" customWidth="1"/>
    <col min="13889" max="13889" width="10.453125" style="144" customWidth="1"/>
    <col min="13890" max="13890" width="9.54296875" style="144" customWidth="1"/>
    <col min="13891" max="14134" width="8.6328125" style="144"/>
    <col min="14135" max="14137" width="11.81640625" style="144" customWidth="1"/>
    <col min="14138" max="14143" width="8.6328125" style="144"/>
    <col min="14144" max="14144" width="10.54296875" style="144" customWidth="1"/>
    <col min="14145" max="14145" width="10.453125" style="144" customWidth="1"/>
    <col min="14146" max="14146" width="9.54296875" style="144" customWidth="1"/>
    <col min="14147" max="14390" width="8.6328125" style="144"/>
    <col min="14391" max="14393" width="11.81640625" style="144" customWidth="1"/>
    <col min="14394" max="14399" width="8.6328125" style="144"/>
    <col min="14400" max="14400" width="10.54296875" style="144" customWidth="1"/>
    <col min="14401" max="14401" width="10.453125" style="144" customWidth="1"/>
    <col min="14402" max="14402" width="9.54296875" style="144" customWidth="1"/>
    <col min="14403" max="14646" width="8.6328125" style="144"/>
    <col min="14647" max="14649" width="11.81640625" style="144" customWidth="1"/>
    <col min="14650" max="14655" width="8.6328125" style="144"/>
    <col min="14656" max="14656" width="10.54296875" style="144" customWidth="1"/>
    <col min="14657" max="14657" width="10.453125" style="144" customWidth="1"/>
    <col min="14658" max="14658" width="9.54296875" style="144" customWidth="1"/>
    <col min="14659" max="14902" width="8.6328125" style="144"/>
    <col min="14903" max="14905" width="11.81640625" style="144" customWidth="1"/>
    <col min="14906" max="14911" width="8.6328125" style="144"/>
    <col min="14912" max="14912" width="10.54296875" style="144" customWidth="1"/>
    <col min="14913" max="14913" width="10.453125" style="144" customWidth="1"/>
    <col min="14914" max="14914" width="9.54296875" style="144" customWidth="1"/>
    <col min="14915" max="15158" width="8.6328125" style="144"/>
    <col min="15159" max="15161" width="11.81640625" style="144" customWidth="1"/>
    <col min="15162" max="15167" width="8.6328125" style="144"/>
    <col min="15168" max="15168" width="10.54296875" style="144" customWidth="1"/>
    <col min="15169" max="15169" width="10.453125" style="144" customWidth="1"/>
    <col min="15170" max="15170" width="9.54296875" style="144" customWidth="1"/>
    <col min="15171" max="15414" width="8.6328125" style="144"/>
    <col min="15415" max="15417" width="11.81640625" style="144" customWidth="1"/>
    <col min="15418" max="15423" width="8.6328125" style="144"/>
    <col min="15424" max="15424" width="10.54296875" style="144" customWidth="1"/>
    <col min="15425" max="15425" width="10.453125" style="144" customWidth="1"/>
    <col min="15426" max="15426" width="9.54296875" style="144" customWidth="1"/>
    <col min="15427" max="15670" width="8.6328125" style="144"/>
    <col min="15671" max="15673" width="11.81640625" style="144" customWidth="1"/>
    <col min="15674" max="15679" width="8.6328125" style="144"/>
    <col min="15680" max="15680" width="10.54296875" style="144" customWidth="1"/>
    <col min="15681" max="15681" width="10.453125" style="144" customWidth="1"/>
    <col min="15682" max="15682" width="9.54296875" style="144" customWidth="1"/>
    <col min="15683" max="15926" width="8.6328125" style="144"/>
    <col min="15927" max="15929" width="11.81640625" style="144" customWidth="1"/>
    <col min="15930" max="15935" width="8.6328125" style="144"/>
    <col min="15936" max="15936" width="10.54296875" style="144" customWidth="1"/>
    <col min="15937" max="15937" width="10.453125" style="144" customWidth="1"/>
    <col min="15938" max="15938" width="9.54296875" style="144" customWidth="1"/>
    <col min="15939" max="16182" width="8.6328125" style="144"/>
    <col min="16183" max="16185" width="11.81640625" style="144" customWidth="1"/>
    <col min="16186" max="16191" width="8.6328125" style="144"/>
    <col min="16192" max="16192" width="10.54296875" style="144" customWidth="1"/>
    <col min="16193" max="16193" width="10.453125" style="144" customWidth="1"/>
    <col min="16194" max="16194" width="9.54296875" style="144" customWidth="1"/>
    <col min="16195" max="16384" width="8.6328125" style="144"/>
  </cols>
  <sheetData>
    <row r="1" spans="1:69" ht="28.2">
      <c r="A1" s="188" t="s">
        <v>86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40"/>
      <c r="BE1" s="143" t="s">
        <v>87</v>
      </c>
      <c r="BH1" s="142" t="s">
        <v>88</v>
      </c>
    </row>
    <row r="2" spans="1:69" ht="19.95" customHeight="1">
      <c r="BB2" s="140" t="s">
        <v>89</v>
      </c>
      <c r="BC2" s="145" t="s">
        <v>90</v>
      </c>
      <c r="BD2" s="142" t="s">
        <v>91</v>
      </c>
      <c r="BE2" s="143" t="s">
        <v>92</v>
      </c>
      <c r="BF2" s="145" t="s">
        <v>90</v>
      </c>
      <c r="BG2" s="142" t="s">
        <v>91</v>
      </c>
      <c r="BH2" s="142" t="s">
        <v>92</v>
      </c>
    </row>
    <row r="3" spans="1:69" ht="19.95" customHeight="1">
      <c r="BB3" s="141" t="s">
        <v>93</v>
      </c>
      <c r="BC3" s="142">
        <v>12523956</v>
      </c>
      <c r="BD3" s="142">
        <v>11373881</v>
      </c>
      <c r="BE3" s="143">
        <v>704021</v>
      </c>
      <c r="BF3" s="142">
        <v>12523.956</v>
      </c>
      <c r="BG3" s="142">
        <v>11373.880999999999</v>
      </c>
      <c r="BH3" s="142">
        <v>704.02099999999996</v>
      </c>
      <c r="BI3" s="141"/>
      <c r="BK3" s="146" t="s">
        <v>94</v>
      </c>
      <c r="BL3" s="147">
        <v>1235735</v>
      </c>
      <c r="BM3" s="148">
        <v>1149087</v>
      </c>
      <c r="BN3" s="149">
        <v>86103</v>
      </c>
      <c r="BO3" s="148">
        <f t="shared" ref="BO3:BQ34" si="0">BL3/1000</f>
        <v>1235.7349999999999</v>
      </c>
      <c r="BP3" s="148">
        <f t="shared" si="0"/>
        <v>1149.087</v>
      </c>
      <c r="BQ3" s="148">
        <f t="shared" si="0"/>
        <v>86.102999999999994</v>
      </c>
    </row>
    <row r="4" spans="1:69" ht="19.95" customHeight="1">
      <c r="BB4" s="141" t="s">
        <v>95</v>
      </c>
      <c r="BC4" s="142">
        <v>9020115</v>
      </c>
      <c r="BD4" s="142">
        <v>8459595</v>
      </c>
      <c r="BE4" s="143">
        <v>347741</v>
      </c>
      <c r="BF4" s="142">
        <v>9020.1149999999998</v>
      </c>
      <c r="BG4" s="142">
        <v>8459.5949999999993</v>
      </c>
      <c r="BH4" s="142">
        <v>347.74099999999999</v>
      </c>
      <c r="BI4" s="141"/>
      <c r="BK4" s="146" t="s">
        <v>96</v>
      </c>
      <c r="BL4" s="147">
        <v>1577800</v>
      </c>
      <c r="BM4" s="148">
        <v>1311254</v>
      </c>
      <c r="BN4" s="149">
        <v>261223</v>
      </c>
      <c r="BO4" s="148">
        <f t="shared" si="0"/>
        <v>1577.8</v>
      </c>
      <c r="BP4" s="148">
        <f t="shared" si="0"/>
        <v>1311.2539999999999</v>
      </c>
      <c r="BQ4" s="148">
        <f t="shared" si="0"/>
        <v>261.22300000000001</v>
      </c>
    </row>
    <row r="5" spans="1:69" ht="19.95" customHeight="1">
      <c r="BB5" s="141" t="s">
        <v>97</v>
      </c>
      <c r="BC5" s="142">
        <v>11713699</v>
      </c>
      <c r="BD5" s="142">
        <v>10776315</v>
      </c>
      <c r="BE5" s="143">
        <v>606026</v>
      </c>
      <c r="BF5" s="142">
        <v>11713.699000000001</v>
      </c>
      <c r="BG5" s="142">
        <v>10776.315000000001</v>
      </c>
      <c r="BH5" s="142">
        <v>606.02599999999995</v>
      </c>
      <c r="BI5" s="141" t="s">
        <v>97</v>
      </c>
      <c r="BK5" s="146" t="s">
        <v>98</v>
      </c>
      <c r="BL5" s="147">
        <v>1910058</v>
      </c>
      <c r="BM5" s="148">
        <v>1669183</v>
      </c>
      <c r="BN5" s="149">
        <v>237751</v>
      </c>
      <c r="BO5" s="148">
        <f t="shared" si="0"/>
        <v>1910.058</v>
      </c>
      <c r="BP5" s="148">
        <f t="shared" si="0"/>
        <v>1669.183</v>
      </c>
      <c r="BQ5" s="148">
        <f t="shared" si="0"/>
        <v>237.751</v>
      </c>
    </row>
    <row r="6" spans="1:69" ht="19.95" customHeight="1">
      <c r="BB6" s="141" t="s">
        <v>99</v>
      </c>
      <c r="BC6" s="142">
        <v>11768561</v>
      </c>
      <c r="BD6" s="142">
        <v>10728918</v>
      </c>
      <c r="BE6" s="143">
        <v>652393</v>
      </c>
      <c r="BF6" s="142">
        <v>11768.561</v>
      </c>
      <c r="BG6" s="142">
        <v>10728.918</v>
      </c>
      <c r="BH6" s="142">
        <v>652.39300000000003</v>
      </c>
      <c r="BI6" s="141"/>
      <c r="BK6" s="146" t="s">
        <v>100</v>
      </c>
      <c r="BL6" s="147">
        <v>1642499</v>
      </c>
      <c r="BM6" s="148">
        <v>1325977</v>
      </c>
      <c r="BN6" s="149">
        <v>297295</v>
      </c>
      <c r="BO6" s="148">
        <f t="shared" si="0"/>
        <v>1642.499</v>
      </c>
      <c r="BP6" s="148">
        <f t="shared" si="0"/>
        <v>1325.9770000000001</v>
      </c>
      <c r="BQ6" s="148">
        <f t="shared" si="0"/>
        <v>297.29500000000002</v>
      </c>
    </row>
    <row r="7" spans="1:69" ht="19.95" customHeight="1">
      <c r="BB7" s="141" t="s">
        <v>101</v>
      </c>
      <c r="BC7" s="142">
        <v>14520917</v>
      </c>
      <c r="BD7" s="142">
        <v>13192471</v>
      </c>
      <c r="BE7" s="143">
        <v>841324</v>
      </c>
      <c r="BF7" s="142">
        <v>14520.916999999999</v>
      </c>
      <c r="BG7" s="142">
        <v>13192.471</v>
      </c>
      <c r="BH7" s="142">
        <v>841.32399999999996</v>
      </c>
      <c r="BI7" s="141"/>
      <c r="BK7" s="146" t="s">
        <v>102</v>
      </c>
      <c r="BL7" s="147">
        <v>1683150</v>
      </c>
      <c r="BM7" s="148">
        <v>1495026</v>
      </c>
      <c r="BN7" s="149">
        <v>188124</v>
      </c>
      <c r="BO7" s="148">
        <f t="shared" si="0"/>
        <v>1683.15</v>
      </c>
      <c r="BP7" s="148">
        <f t="shared" si="0"/>
        <v>1495.0260000000001</v>
      </c>
      <c r="BQ7" s="148">
        <f t="shared" si="0"/>
        <v>188.124</v>
      </c>
    </row>
    <row r="8" spans="1:69" ht="19.95" customHeight="1">
      <c r="BB8" s="141" t="s">
        <v>103</v>
      </c>
      <c r="BC8" s="142">
        <v>11715533</v>
      </c>
      <c r="BD8" s="142">
        <v>10698044</v>
      </c>
      <c r="BE8" s="143">
        <v>649559</v>
      </c>
      <c r="BF8" s="142">
        <v>11715.532999999999</v>
      </c>
      <c r="BG8" s="142">
        <v>10698.044</v>
      </c>
      <c r="BH8" s="142">
        <v>649.55899999999997</v>
      </c>
      <c r="BI8" s="141" t="s">
        <v>103</v>
      </c>
      <c r="BK8" s="146" t="s">
        <v>104</v>
      </c>
      <c r="BL8" s="147">
        <v>2181734</v>
      </c>
      <c r="BM8" s="148">
        <v>1693392</v>
      </c>
      <c r="BN8" s="149">
        <v>482424</v>
      </c>
      <c r="BO8" s="148">
        <f t="shared" si="0"/>
        <v>2181.7339999999999</v>
      </c>
      <c r="BP8" s="148">
        <f t="shared" si="0"/>
        <v>1693.3920000000001</v>
      </c>
      <c r="BQ8" s="148">
        <f t="shared" si="0"/>
        <v>482.42399999999998</v>
      </c>
    </row>
    <row r="9" spans="1:69" ht="19.95" customHeight="1">
      <c r="BB9" s="141" t="s">
        <v>105</v>
      </c>
      <c r="BC9" s="142">
        <v>12890504</v>
      </c>
      <c r="BD9" s="142">
        <v>11883155</v>
      </c>
      <c r="BE9" s="143">
        <v>550857</v>
      </c>
      <c r="BF9" s="142">
        <v>12890.504000000001</v>
      </c>
      <c r="BG9" s="142">
        <v>11883.155000000001</v>
      </c>
      <c r="BH9" s="142">
        <v>550.85699999999997</v>
      </c>
      <c r="BI9" s="141"/>
      <c r="BK9" s="146" t="s">
        <v>106</v>
      </c>
      <c r="BL9" s="147">
        <v>2431119</v>
      </c>
      <c r="BM9" s="148">
        <v>1980560</v>
      </c>
      <c r="BN9" s="149">
        <v>433023</v>
      </c>
      <c r="BO9" s="148">
        <f t="shared" si="0"/>
        <v>2431.1190000000001</v>
      </c>
      <c r="BP9" s="148">
        <f t="shared" si="0"/>
        <v>1980.56</v>
      </c>
      <c r="BQ9" s="148">
        <f t="shared" si="0"/>
        <v>433.02300000000002</v>
      </c>
    </row>
    <row r="10" spans="1:69" ht="19.95" customHeight="1">
      <c r="BB10" s="141" t="s">
        <v>107</v>
      </c>
      <c r="BC10" s="142">
        <v>12695430</v>
      </c>
      <c r="BD10" s="142">
        <v>11689761</v>
      </c>
      <c r="BE10" s="143">
        <v>619494</v>
      </c>
      <c r="BF10" s="142">
        <v>12695.43</v>
      </c>
      <c r="BG10" s="142">
        <v>11689.761</v>
      </c>
      <c r="BH10" s="142">
        <v>619.49400000000003</v>
      </c>
      <c r="BI10" s="141"/>
      <c r="BK10" s="146" t="s">
        <v>108</v>
      </c>
      <c r="BL10" s="147">
        <v>3340846</v>
      </c>
      <c r="BM10" s="148">
        <v>2872861</v>
      </c>
      <c r="BN10" s="149">
        <v>439052</v>
      </c>
      <c r="BO10" s="148">
        <f t="shared" si="0"/>
        <v>3340.846</v>
      </c>
      <c r="BP10" s="148">
        <f t="shared" si="0"/>
        <v>2872.8609999999999</v>
      </c>
      <c r="BQ10" s="148">
        <f t="shared" si="0"/>
        <v>439.05200000000002</v>
      </c>
    </row>
    <row r="11" spans="1:69" ht="19.95" customHeight="1">
      <c r="BB11" s="141" t="s">
        <v>109</v>
      </c>
      <c r="BC11" s="142">
        <v>11656347</v>
      </c>
      <c r="BD11" s="142">
        <v>10727910</v>
      </c>
      <c r="BE11" s="143">
        <v>547766</v>
      </c>
      <c r="BF11" s="142">
        <v>11656.347</v>
      </c>
      <c r="BG11" s="142">
        <v>10727.91</v>
      </c>
      <c r="BH11" s="142">
        <v>547.76599999999996</v>
      </c>
      <c r="BI11" s="141" t="s">
        <v>109</v>
      </c>
      <c r="BK11" s="146" t="s">
        <v>110</v>
      </c>
      <c r="BL11" s="147">
        <v>2581612</v>
      </c>
      <c r="BM11" s="148">
        <v>2293359</v>
      </c>
      <c r="BN11" s="149">
        <v>284503</v>
      </c>
      <c r="BO11" s="148">
        <f t="shared" si="0"/>
        <v>2581.6120000000001</v>
      </c>
      <c r="BP11" s="148">
        <f t="shared" si="0"/>
        <v>2293.3589999999999</v>
      </c>
      <c r="BQ11" s="148">
        <f t="shared" si="0"/>
        <v>284.50299999999999</v>
      </c>
    </row>
    <row r="12" spans="1:69" ht="19.95" customHeight="1">
      <c r="BB12" s="141" t="s">
        <v>111</v>
      </c>
      <c r="BC12" s="142">
        <v>11903546</v>
      </c>
      <c r="BD12" s="142">
        <v>11067561</v>
      </c>
      <c r="BE12" s="143">
        <v>486340</v>
      </c>
      <c r="BF12" s="142">
        <v>11903.546</v>
      </c>
      <c r="BG12" s="142">
        <v>11067.561</v>
      </c>
      <c r="BH12" s="142">
        <v>486.34</v>
      </c>
      <c r="BI12" s="141"/>
      <c r="BK12" s="146" t="s">
        <v>112</v>
      </c>
      <c r="BL12" s="147">
        <v>3980031</v>
      </c>
      <c r="BM12" s="148">
        <v>3365183</v>
      </c>
      <c r="BN12" s="149">
        <v>558424</v>
      </c>
      <c r="BO12" s="148">
        <f t="shared" si="0"/>
        <v>3980.0309999999999</v>
      </c>
      <c r="BP12" s="148">
        <f t="shared" si="0"/>
        <v>3365.183</v>
      </c>
      <c r="BQ12" s="148">
        <f t="shared" si="0"/>
        <v>558.42399999999998</v>
      </c>
    </row>
    <row r="13" spans="1:69" ht="19.95" customHeight="1">
      <c r="BB13" s="141" t="s">
        <v>113</v>
      </c>
      <c r="BC13" s="142">
        <v>11487524</v>
      </c>
      <c r="BD13" s="142">
        <v>10741008</v>
      </c>
      <c r="BE13" s="143">
        <v>399187</v>
      </c>
      <c r="BF13" s="142">
        <v>11487.523999999999</v>
      </c>
      <c r="BG13" s="142">
        <v>10741.008</v>
      </c>
      <c r="BH13" s="142">
        <v>399.18700000000001</v>
      </c>
      <c r="BI13" s="141"/>
      <c r="BK13" s="146" t="s">
        <v>114</v>
      </c>
      <c r="BL13" s="147">
        <v>4245477</v>
      </c>
      <c r="BM13" s="148">
        <v>3434169</v>
      </c>
      <c r="BN13" s="149">
        <v>784338</v>
      </c>
      <c r="BO13" s="148">
        <f t="shared" si="0"/>
        <v>4245.4769999999999</v>
      </c>
      <c r="BP13" s="148">
        <f t="shared" si="0"/>
        <v>3434.1689999999999</v>
      </c>
      <c r="BQ13" s="148">
        <f t="shared" si="0"/>
        <v>784.33799999999997</v>
      </c>
    </row>
    <row r="14" spans="1:69" ht="19.95" customHeight="1">
      <c r="BB14" s="141" t="s">
        <v>115</v>
      </c>
      <c r="BC14" s="142">
        <v>10888925</v>
      </c>
      <c r="BD14" s="142">
        <v>10162943</v>
      </c>
      <c r="BE14" s="143">
        <v>347454</v>
      </c>
      <c r="BF14" s="142">
        <v>10888.924999999999</v>
      </c>
      <c r="BG14" s="142">
        <v>10162.942999999999</v>
      </c>
      <c r="BH14" s="142">
        <v>347.45400000000001</v>
      </c>
      <c r="BI14" s="141" t="s">
        <v>115</v>
      </c>
      <c r="BK14" s="146" t="s">
        <v>116</v>
      </c>
      <c r="BL14" s="147">
        <v>4083032</v>
      </c>
      <c r="BM14" s="148">
        <v>3252826</v>
      </c>
      <c r="BN14" s="149">
        <v>819943</v>
      </c>
      <c r="BO14" s="148">
        <f t="shared" si="0"/>
        <v>4083.0320000000002</v>
      </c>
      <c r="BP14" s="148">
        <f t="shared" si="0"/>
        <v>3252.826</v>
      </c>
      <c r="BQ14" s="148">
        <f t="shared" si="0"/>
        <v>819.94299999999998</v>
      </c>
    </row>
    <row r="15" spans="1:69" ht="19.95" customHeight="1">
      <c r="BB15" s="141" t="s">
        <v>117</v>
      </c>
      <c r="BC15" s="142">
        <v>17205163</v>
      </c>
      <c r="BD15" s="142">
        <v>16306900</v>
      </c>
      <c r="BE15" s="143">
        <v>500675</v>
      </c>
      <c r="BF15" s="142">
        <v>17205.163</v>
      </c>
      <c r="BG15" s="142">
        <v>16306.9</v>
      </c>
      <c r="BH15" s="142">
        <v>500.67500000000001</v>
      </c>
      <c r="BI15" s="141"/>
      <c r="BK15" s="146" t="s">
        <v>118</v>
      </c>
      <c r="BL15" s="147">
        <v>4626743</v>
      </c>
      <c r="BM15" s="148">
        <v>3924629</v>
      </c>
      <c r="BN15" s="149">
        <v>700770</v>
      </c>
      <c r="BO15" s="148">
        <f t="shared" si="0"/>
        <v>4626.7430000000004</v>
      </c>
      <c r="BP15" s="148">
        <f t="shared" si="0"/>
        <v>3924.6289999999999</v>
      </c>
      <c r="BQ15" s="148">
        <f t="shared" si="0"/>
        <v>700.77</v>
      </c>
    </row>
    <row r="16" spans="1:69" ht="19.95" customHeight="1">
      <c r="BB16" s="141" t="s">
        <v>119</v>
      </c>
      <c r="BC16" s="142">
        <v>13659581</v>
      </c>
      <c r="BD16" s="142">
        <v>12781739</v>
      </c>
      <c r="BE16" s="143">
        <v>441207</v>
      </c>
      <c r="BF16" s="142">
        <v>13659.581</v>
      </c>
      <c r="BG16" s="142">
        <v>12781.739</v>
      </c>
      <c r="BH16" s="142">
        <v>441.20699999999999</v>
      </c>
      <c r="BI16" s="141"/>
      <c r="BK16" s="146" t="s">
        <v>120</v>
      </c>
      <c r="BL16" s="147">
        <v>4965032</v>
      </c>
      <c r="BM16" s="148">
        <v>3760509</v>
      </c>
      <c r="BN16" s="149">
        <v>1150216</v>
      </c>
      <c r="BO16" s="148">
        <f t="shared" si="0"/>
        <v>4965.0320000000002</v>
      </c>
      <c r="BP16" s="148">
        <f t="shared" si="0"/>
        <v>3760.509</v>
      </c>
      <c r="BQ16" s="148">
        <f t="shared" si="0"/>
        <v>1150.2159999999999</v>
      </c>
    </row>
    <row r="17" spans="1:69" ht="19.95" customHeight="1">
      <c r="BB17" s="141" t="s">
        <v>121</v>
      </c>
      <c r="BC17" s="142">
        <v>14599945</v>
      </c>
      <c r="BD17" s="142">
        <v>13114019</v>
      </c>
      <c r="BE17" s="143">
        <v>771179</v>
      </c>
      <c r="BF17" s="142">
        <v>14599.945</v>
      </c>
      <c r="BG17" s="142">
        <v>13114.019</v>
      </c>
      <c r="BH17" s="142">
        <v>771.17899999999997</v>
      </c>
      <c r="BI17" s="141" t="s">
        <v>121</v>
      </c>
      <c r="BK17" s="146" t="s">
        <v>122</v>
      </c>
      <c r="BL17" s="147">
        <v>4773622</v>
      </c>
      <c r="BM17" s="148">
        <v>3544338</v>
      </c>
      <c r="BN17" s="149">
        <v>1213345</v>
      </c>
      <c r="BO17" s="148">
        <f t="shared" si="0"/>
        <v>4773.6220000000003</v>
      </c>
      <c r="BP17" s="148">
        <f t="shared" si="0"/>
        <v>3544.3380000000002</v>
      </c>
      <c r="BQ17" s="148">
        <f t="shared" si="0"/>
        <v>1213.345</v>
      </c>
    </row>
    <row r="18" spans="1:69" ht="19.95" customHeight="1">
      <c r="BB18" s="141" t="s">
        <v>123</v>
      </c>
      <c r="BC18" s="142">
        <v>13973265</v>
      </c>
      <c r="BD18" s="142">
        <v>12679576</v>
      </c>
      <c r="BE18" s="143">
        <v>605394</v>
      </c>
      <c r="BF18" s="142">
        <v>13973.264999999999</v>
      </c>
      <c r="BG18" s="142">
        <v>12679.575999999999</v>
      </c>
      <c r="BH18" s="142">
        <v>605.39400000000001</v>
      </c>
      <c r="BI18" s="141"/>
      <c r="BK18" s="146" t="s">
        <v>124</v>
      </c>
      <c r="BL18" s="147">
        <v>4898809</v>
      </c>
      <c r="BM18" s="148">
        <v>3708636</v>
      </c>
      <c r="BN18" s="149">
        <v>1183017</v>
      </c>
      <c r="BO18" s="148">
        <f t="shared" si="0"/>
        <v>4898.8090000000002</v>
      </c>
      <c r="BP18" s="148">
        <f t="shared" si="0"/>
        <v>3708.636</v>
      </c>
      <c r="BQ18" s="148">
        <f t="shared" si="0"/>
        <v>1183.0170000000001</v>
      </c>
    </row>
    <row r="19" spans="1:69" ht="19.95" customHeight="1">
      <c r="BB19" s="141" t="s">
        <v>125</v>
      </c>
      <c r="BC19" s="142">
        <v>12020442</v>
      </c>
      <c r="BD19" s="142">
        <v>10624448</v>
      </c>
      <c r="BE19" s="143">
        <v>748472</v>
      </c>
      <c r="BF19" s="142">
        <v>12020.441999999999</v>
      </c>
      <c r="BG19" s="142">
        <v>10624.448</v>
      </c>
      <c r="BH19" s="142">
        <v>748.47199999999998</v>
      </c>
      <c r="BI19" s="141"/>
      <c r="BK19" s="146" t="s">
        <v>126</v>
      </c>
      <c r="BL19" s="147">
        <v>5773305</v>
      </c>
      <c r="BM19" s="148">
        <v>5006039</v>
      </c>
      <c r="BN19" s="149">
        <v>759679</v>
      </c>
      <c r="BO19" s="148">
        <f t="shared" si="0"/>
        <v>5773.3050000000003</v>
      </c>
      <c r="BP19" s="148">
        <f t="shared" si="0"/>
        <v>5006.0389999999998</v>
      </c>
      <c r="BQ19" s="148">
        <f t="shared" si="0"/>
        <v>759.67899999999997</v>
      </c>
    </row>
    <row r="20" spans="1:69" ht="19.95" customHeight="1">
      <c r="BB20" s="141" t="s">
        <v>127</v>
      </c>
      <c r="BC20" s="150">
        <v>11432368</v>
      </c>
      <c r="BD20" s="150">
        <v>10364627</v>
      </c>
      <c r="BE20" s="143">
        <v>620047</v>
      </c>
      <c r="BF20" s="142">
        <v>11432.368</v>
      </c>
      <c r="BG20" s="142">
        <v>10364.627</v>
      </c>
      <c r="BH20" s="142">
        <v>620.04700000000003</v>
      </c>
      <c r="BI20" s="141" t="s">
        <v>127</v>
      </c>
      <c r="BK20" s="146" t="s">
        <v>128</v>
      </c>
      <c r="BL20" s="147">
        <v>6350635</v>
      </c>
      <c r="BM20" s="148">
        <v>4892798</v>
      </c>
      <c r="BN20" s="149">
        <v>1441170</v>
      </c>
      <c r="BO20" s="148">
        <f t="shared" si="0"/>
        <v>6350.6350000000002</v>
      </c>
      <c r="BP20" s="148">
        <f t="shared" si="0"/>
        <v>4892.7979999999998</v>
      </c>
      <c r="BQ20" s="148">
        <f t="shared" si="0"/>
        <v>1441.17</v>
      </c>
    </row>
    <row r="21" spans="1:69" ht="19.95" customHeight="1">
      <c r="BB21" s="141" t="s">
        <v>129</v>
      </c>
      <c r="BC21" s="142">
        <v>12755431</v>
      </c>
      <c r="BD21" s="142">
        <v>11467656</v>
      </c>
      <c r="BE21" s="143">
        <v>700966</v>
      </c>
      <c r="BF21" s="142">
        <v>12755.431</v>
      </c>
      <c r="BG21" s="142">
        <v>11467.656000000001</v>
      </c>
      <c r="BH21" s="142">
        <v>700.96600000000001</v>
      </c>
      <c r="BI21" s="141"/>
      <c r="BK21" s="146" t="s">
        <v>130</v>
      </c>
      <c r="BL21" s="147">
        <v>7029569</v>
      </c>
      <c r="BM21" s="148">
        <v>5576623</v>
      </c>
      <c r="BN21" s="149">
        <v>1437864</v>
      </c>
      <c r="BO21" s="148">
        <f t="shared" si="0"/>
        <v>7029.5690000000004</v>
      </c>
      <c r="BP21" s="148">
        <f t="shared" si="0"/>
        <v>5576.6229999999996</v>
      </c>
      <c r="BQ21" s="148">
        <f t="shared" si="0"/>
        <v>1437.864</v>
      </c>
    </row>
    <row r="22" spans="1:69" ht="19.95" customHeight="1">
      <c r="BB22" s="141" t="s">
        <v>131</v>
      </c>
      <c r="BC22" s="142">
        <v>12013190</v>
      </c>
      <c r="BD22" s="142">
        <v>11016323</v>
      </c>
      <c r="BE22" s="143">
        <v>529477</v>
      </c>
      <c r="BF22" s="142">
        <v>12013.19</v>
      </c>
      <c r="BG22" s="142">
        <v>11016.323</v>
      </c>
      <c r="BH22" s="142">
        <v>529.47699999999998</v>
      </c>
      <c r="BI22" s="141"/>
      <c r="BK22" s="146" t="s">
        <v>132</v>
      </c>
      <c r="BL22" s="147">
        <v>7041978</v>
      </c>
      <c r="BM22" s="148">
        <v>5826624</v>
      </c>
      <c r="BN22" s="149">
        <v>1185914</v>
      </c>
      <c r="BO22" s="148">
        <f t="shared" si="0"/>
        <v>7041.9780000000001</v>
      </c>
      <c r="BP22" s="148">
        <f t="shared" si="0"/>
        <v>5826.6239999999998</v>
      </c>
      <c r="BQ22" s="148">
        <f t="shared" si="0"/>
        <v>1185.914</v>
      </c>
    </row>
    <row r="23" spans="1:69" ht="19.95" customHeight="1">
      <c r="BB23" s="141" t="s">
        <v>133</v>
      </c>
      <c r="BC23" s="150">
        <v>14535390</v>
      </c>
      <c r="BD23" s="150">
        <v>13367321</v>
      </c>
      <c r="BE23" s="151">
        <v>672338</v>
      </c>
      <c r="BF23" s="142">
        <v>14535.39</v>
      </c>
      <c r="BG23" s="142">
        <v>13367.321</v>
      </c>
      <c r="BH23" s="142">
        <v>672.33799999999997</v>
      </c>
      <c r="BI23" s="141" t="s">
        <v>133</v>
      </c>
      <c r="BK23" s="146" t="s">
        <v>134</v>
      </c>
      <c r="BL23" s="147">
        <v>7208957</v>
      </c>
      <c r="BM23" s="148">
        <v>6304659</v>
      </c>
      <c r="BN23" s="149">
        <v>873851</v>
      </c>
      <c r="BO23" s="148">
        <f t="shared" si="0"/>
        <v>7208.9570000000003</v>
      </c>
      <c r="BP23" s="148">
        <f t="shared" si="0"/>
        <v>6304.6589999999997</v>
      </c>
      <c r="BQ23" s="148">
        <f t="shared" si="0"/>
        <v>873.851</v>
      </c>
    </row>
    <row r="24" spans="1:69" ht="19.95" customHeight="1">
      <c r="BB24" s="141" t="s">
        <v>135</v>
      </c>
      <c r="BC24" s="142">
        <v>13986038</v>
      </c>
      <c r="BD24" s="142">
        <v>12836457</v>
      </c>
      <c r="BE24" s="143">
        <v>640597</v>
      </c>
      <c r="BF24" s="142">
        <v>13986.038</v>
      </c>
      <c r="BG24" s="142">
        <v>12836.457</v>
      </c>
      <c r="BH24" s="142">
        <v>640.59699999999998</v>
      </c>
      <c r="BI24" s="141"/>
      <c r="BK24" s="146" t="s">
        <v>136</v>
      </c>
      <c r="BL24" s="147">
        <v>7654289</v>
      </c>
      <c r="BM24" s="148">
        <v>6153711</v>
      </c>
      <c r="BN24" s="149">
        <v>1452401</v>
      </c>
      <c r="BO24" s="148">
        <f t="shared" si="0"/>
        <v>7654.2889999999998</v>
      </c>
      <c r="BP24" s="148">
        <f t="shared" si="0"/>
        <v>6153.7110000000002</v>
      </c>
      <c r="BQ24" s="148">
        <f t="shared" si="0"/>
        <v>1452.4010000000001</v>
      </c>
    </row>
    <row r="25" spans="1:69" ht="19.95" customHeight="1">
      <c r="BB25" s="141" t="s">
        <v>137</v>
      </c>
      <c r="BC25" s="142">
        <v>12828289</v>
      </c>
      <c r="BD25" s="142">
        <v>12047414</v>
      </c>
      <c r="BE25" s="143">
        <v>441537</v>
      </c>
      <c r="BF25" s="142">
        <v>12828.289000000001</v>
      </c>
      <c r="BG25" s="142">
        <v>12047.414000000001</v>
      </c>
      <c r="BH25" s="142">
        <v>441.53699999999998</v>
      </c>
      <c r="BI25" s="141"/>
      <c r="BK25" s="146" t="s">
        <v>138</v>
      </c>
      <c r="BL25" s="147">
        <v>5826558</v>
      </c>
      <c r="BM25" s="148">
        <v>4313923</v>
      </c>
      <c r="BN25" s="149">
        <v>1473252</v>
      </c>
      <c r="BO25" s="148">
        <f t="shared" si="0"/>
        <v>5826.558</v>
      </c>
      <c r="BP25" s="148">
        <f t="shared" si="0"/>
        <v>4313.9229999999998</v>
      </c>
      <c r="BQ25" s="148">
        <f t="shared" si="0"/>
        <v>1473.252</v>
      </c>
    </row>
    <row r="26" spans="1:69" ht="19.95" customHeight="1">
      <c r="BB26" s="141" t="s">
        <v>139</v>
      </c>
      <c r="BC26" s="142">
        <v>13239672</v>
      </c>
      <c r="BD26" s="142">
        <v>12483620</v>
      </c>
      <c r="BE26" s="143">
        <v>288851</v>
      </c>
      <c r="BF26" s="142">
        <v>13239.672</v>
      </c>
      <c r="BG26" s="142">
        <v>12483.62</v>
      </c>
      <c r="BH26" s="142">
        <v>288.851</v>
      </c>
      <c r="BI26" s="141" t="s">
        <v>139</v>
      </c>
      <c r="BK26" s="146" t="s">
        <v>140</v>
      </c>
      <c r="BL26" s="147">
        <v>8841649</v>
      </c>
      <c r="BM26" s="148">
        <v>6423127</v>
      </c>
      <c r="BN26" s="149">
        <v>2386212</v>
      </c>
      <c r="BO26" s="148">
        <f t="shared" si="0"/>
        <v>8841.6489999999994</v>
      </c>
      <c r="BP26" s="148">
        <f t="shared" si="0"/>
        <v>6423.1270000000004</v>
      </c>
      <c r="BQ26" s="148">
        <f t="shared" si="0"/>
        <v>2386.212</v>
      </c>
    </row>
    <row r="27" spans="1:69" ht="19.95" customHeight="1">
      <c r="BB27" s="141" t="s">
        <v>141</v>
      </c>
      <c r="BC27" s="142">
        <v>15149333</v>
      </c>
      <c r="BD27" s="142">
        <v>14134246</v>
      </c>
      <c r="BE27" s="143">
        <v>523034</v>
      </c>
      <c r="BF27" s="142">
        <v>15149.333000000001</v>
      </c>
      <c r="BG27" s="142">
        <v>14134.245999999999</v>
      </c>
      <c r="BH27" s="142">
        <v>523.03399999999999</v>
      </c>
      <c r="BI27" s="152"/>
      <c r="BK27" s="146" t="s">
        <v>142</v>
      </c>
      <c r="BL27" s="147">
        <v>6997763</v>
      </c>
      <c r="BM27" s="148">
        <v>4793839</v>
      </c>
      <c r="BN27" s="149">
        <v>1954145</v>
      </c>
      <c r="BO27" s="148">
        <f t="shared" si="0"/>
        <v>6997.7629999999999</v>
      </c>
      <c r="BP27" s="148">
        <f t="shared" si="0"/>
        <v>4793.8389999999999</v>
      </c>
      <c r="BQ27" s="148">
        <f t="shared" si="0"/>
        <v>1954.145</v>
      </c>
    </row>
    <row r="28" spans="1:69" ht="19.95" customHeight="1">
      <c r="BB28" s="141" t="s">
        <v>143</v>
      </c>
      <c r="BC28" s="142">
        <v>9956771</v>
      </c>
      <c r="BD28" s="142">
        <v>9383149</v>
      </c>
      <c r="BE28" s="143">
        <v>316338</v>
      </c>
      <c r="BF28" s="142">
        <v>9956.7710000000006</v>
      </c>
      <c r="BG28" s="142">
        <v>9383.1489999999994</v>
      </c>
      <c r="BH28" s="142">
        <v>316.33800000000002</v>
      </c>
      <c r="BI28" s="152"/>
      <c r="BK28" s="146" t="s">
        <v>144</v>
      </c>
      <c r="BL28" s="147">
        <v>8686972.5</v>
      </c>
      <c r="BM28" s="148">
        <v>5808833</v>
      </c>
      <c r="BN28" s="149">
        <v>2623982</v>
      </c>
      <c r="BO28" s="148">
        <f t="shared" si="0"/>
        <v>8686.9724999999999</v>
      </c>
      <c r="BP28" s="148">
        <f t="shared" si="0"/>
        <v>5808.8329999999996</v>
      </c>
      <c r="BQ28" s="148">
        <f t="shared" si="0"/>
        <v>2623.982</v>
      </c>
    </row>
    <row r="29" spans="1:69" ht="19.95" customHeight="1">
      <c r="BB29" s="141" t="s">
        <v>145</v>
      </c>
      <c r="BC29" s="142">
        <v>14340478</v>
      </c>
      <c r="BD29" s="142">
        <v>13514628</v>
      </c>
      <c r="BE29" s="143">
        <v>475403</v>
      </c>
      <c r="BF29" s="142">
        <v>14340.477999999999</v>
      </c>
      <c r="BG29" s="142">
        <v>13514.628000000001</v>
      </c>
      <c r="BH29" s="142">
        <v>475.40300000000002</v>
      </c>
      <c r="BI29" s="152" t="s">
        <v>145</v>
      </c>
      <c r="BK29" s="146" t="s">
        <v>146</v>
      </c>
      <c r="BL29" s="147">
        <v>8325877</v>
      </c>
      <c r="BM29" s="148">
        <v>5494503</v>
      </c>
      <c r="BN29" s="149">
        <v>2561059</v>
      </c>
      <c r="BO29" s="148">
        <f t="shared" si="0"/>
        <v>8325.8770000000004</v>
      </c>
      <c r="BP29" s="148">
        <f t="shared" si="0"/>
        <v>5494.5029999999997</v>
      </c>
      <c r="BQ29" s="148">
        <f t="shared" si="0"/>
        <v>2561.0590000000002</v>
      </c>
    </row>
    <row r="30" spans="1:69" ht="19.95" customHeight="1">
      <c r="BB30" s="141" t="s">
        <v>147</v>
      </c>
      <c r="BC30" s="142">
        <v>13738212</v>
      </c>
      <c r="BD30" s="142">
        <v>12873806</v>
      </c>
      <c r="BE30" s="143">
        <v>448767</v>
      </c>
      <c r="BF30" s="142">
        <v>14340.477999999999</v>
      </c>
      <c r="BG30" s="142">
        <v>13514.628000000001</v>
      </c>
      <c r="BH30" s="142">
        <v>475.40300000000002</v>
      </c>
      <c r="BI30" s="152"/>
      <c r="BK30" s="146" t="s">
        <v>148</v>
      </c>
      <c r="BL30" s="147">
        <v>8902470</v>
      </c>
      <c r="BM30" s="148">
        <v>6242920</v>
      </c>
      <c r="BN30" s="149">
        <v>2218953</v>
      </c>
      <c r="BO30" s="148">
        <f t="shared" si="0"/>
        <v>8902.4699999999993</v>
      </c>
      <c r="BP30" s="148">
        <f t="shared" si="0"/>
        <v>6242.92</v>
      </c>
      <c r="BQ30" s="148">
        <f t="shared" si="0"/>
        <v>2218.953</v>
      </c>
    </row>
    <row r="31" spans="1:69" s="154" customFormat="1" ht="17.399999999999999">
      <c r="A31" s="153"/>
      <c r="BB31" s="152" t="s">
        <v>149</v>
      </c>
      <c r="BC31" s="155">
        <v>13881805</v>
      </c>
      <c r="BD31" s="156">
        <v>12778061</v>
      </c>
      <c r="BE31" s="157">
        <v>761508</v>
      </c>
      <c r="BF31" s="156">
        <f t="shared" ref="BF31:BH41" si="1">BC31/1000</f>
        <v>13881.805</v>
      </c>
      <c r="BG31" s="156">
        <f t="shared" si="1"/>
        <v>12778.061</v>
      </c>
      <c r="BH31" s="156">
        <f t="shared" si="1"/>
        <v>761.50800000000004</v>
      </c>
      <c r="BI31" s="152"/>
      <c r="BK31" s="158" t="s">
        <v>150</v>
      </c>
      <c r="BL31" s="159">
        <v>10184486.5</v>
      </c>
      <c r="BM31" s="160">
        <v>6412308</v>
      </c>
      <c r="BN31" s="161">
        <v>3209750</v>
      </c>
      <c r="BO31" s="160">
        <f t="shared" si="0"/>
        <v>10184.486500000001</v>
      </c>
      <c r="BP31" s="160">
        <f t="shared" si="0"/>
        <v>6412.308</v>
      </c>
      <c r="BQ31" s="160">
        <f t="shared" si="0"/>
        <v>3209.75</v>
      </c>
    </row>
    <row r="32" spans="1:69" ht="17.399999999999999">
      <c r="A32" s="162"/>
      <c r="BB32" s="152" t="s">
        <v>151</v>
      </c>
      <c r="BC32" s="155">
        <v>14408177</v>
      </c>
      <c r="BD32" s="156">
        <v>13369029</v>
      </c>
      <c r="BE32" s="157">
        <v>610362</v>
      </c>
      <c r="BF32" s="156">
        <f t="shared" si="1"/>
        <v>14408.177</v>
      </c>
      <c r="BG32" s="156">
        <f t="shared" si="1"/>
        <v>13369.029</v>
      </c>
      <c r="BH32" s="156">
        <f t="shared" si="1"/>
        <v>610.36199999999997</v>
      </c>
      <c r="BI32" s="152" t="s">
        <v>152</v>
      </c>
      <c r="BK32" s="146" t="s">
        <v>153</v>
      </c>
      <c r="BL32" s="147">
        <v>7444372</v>
      </c>
      <c r="BM32" s="148">
        <v>5438541</v>
      </c>
      <c r="BN32" s="149">
        <v>1767400</v>
      </c>
      <c r="BO32" s="148">
        <f t="shared" si="0"/>
        <v>7444.3720000000003</v>
      </c>
      <c r="BP32" s="148">
        <f t="shared" si="0"/>
        <v>5438.5410000000002</v>
      </c>
      <c r="BQ32" s="148">
        <f t="shared" si="0"/>
        <v>1767.4</v>
      </c>
    </row>
    <row r="33" spans="1:69" ht="17.399999999999999">
      <c r="A33" s="162"/>
      <c r="B33" s="163"/>
      <c r="C33" s="163"/>
      <c r="D33" s="163"/>
      <c r="E33" s="163"/>
      <c r="BB33" s="152" t="s">
        <v>154</v>
      </c>
      <c r="BC33" s="142">
        <v>16289604</v>
      </c>
      <c r="BD33" s="142">
        <v>15260742</v>
      </c>
      <c r="BE33" s="143">
        <v>612321</v>
      </c>
      <c r="BF33" s="156">
        <f t="shared" si="1"/>
        <v>16289.603999999999</v>
      </c>
      <c r="BG33" s="156">
        <f t="shared" si="1"/>
        <v>15260.742</v>
      </c>
      <c r="BH33" s="156">
        <f t="shared" si="1"/>
        <v>612.32100000000003</v>
      </c>
      <c r="BI33" s="152"/>
      <c r="BK33" s="146" t="s">
        <v>155</v>
      </c>
      <c r="BL33" s="147">
        <v>9283019</v>
      </c>
      <c r="BM33" s="148">
        <v>6598816</v>
      </c>
      <c r="BN33" s="149">
        <v>2403579</v>
      </c>
      <c r="BO33" s="148">
        <f t="shared" si="0"/>
        <v>9283.0190000000002</v>
      </c>
      <c r="BP33" s="148">
        <f t="shared" si="0"/>
        <v>6598.8159999999998</v>
      </c>
      <c r="BQ33" s="148">
        <f t="shared" si="0"/>
        <v>2403.5790000000002</v>
      </c>
    </row>
    <row r="34" spans="1:69">
      <c r="BB34" s="152" t="s">
        <v>156</v>
      </c>
      <c r="BC34" s="142">
        <v>16054541</v>
      </c>
      <c r="BD34" s="142">
        <v>14640310</v>
      </c>
      <c r="BE34" s="143">
        <v>964876</v>
      </c>
      <c r="BF34" s="156">
        <f t="shared" si="1"/>
        <v>16054.540999999999</v>
      </c>
      <c r="BG34" s="156">
        <f t="shared" si="1"/>
        <v>14640.31</v>
      </c>
      <c r="BH34" s="156">
        <f t="shared" si="1"/>
        <v>964.87599999999998</v>
      </c>
      <c r="BI34" s="152"/>
      <c r="BK34" s="146" t="s">
        <v>157</v>
      </c>
      <c r="BL34" s="147">
        <v>10309281.5</v>
      </c>
      <c r="BM34" s="148">
        <v>6878062</v>
      </c>
      <c r="BN34" s="149">
        <v>3022730</v>
      </c>
      <c r="BO34" s="148">
        <f t="shared" si="0"/>
        <v>10309.281499999999</v>
      </c>
      <c r="BP34" s="148">
        <f t="shared" si="0"/>
        <v>6878.0619999999999</v>
      </c>
      <c r="BQ34" s="148">
        <f t="shared" si="0"/>
        <v>3022.73</v>
      </c>
    </row>
    <row r="35" spans="1:69">
      <c r="BB35" s="152" t="s">
        <v>158</v>
      </c>
      <c r="BC35" s="142">
        <v>13411941</v>
      </c>
      <c r="BD35" s="142">
        <v>12407145</v>
      </c>
      <c r="BE35" s="143">
        <v>563239</v>
      </c>
      <c r="BF35" s="142">
        <f t="shared" si="1"/>
        <v>13411.941000000001</v>
      </c>
      <c r="BG35" s="142">
        <f t="shared" si="1"/>
        <v>12407.145</v>
      </c>
      <c r="BH35" s="142">
        <f t="shared" si="1"/>
        <v>563.23900000000003</v>
      </c>
      <c r="BI35" s="152" t="s">
        <v>158</v>
      </c>
      <c r="BK35" s="146" t="s">
        <v>159</v>
      </c>
      <c r="BL35" s="147">
        <v>7194504</v>
      </c>
      <c r="BM35" s="148">
        <v>5497460</v>
      </c>
      <c r="BN35" s="149">
        <v>1439145</v>
      </c>
      <c r="BO35" s="148">
        <v>7194.5039999999999</v>
      </c>
      <c r="BP35" s="148">
        <v>5497.46</v>
      </c>
      <c r="BQ35" s="148">
        <v>1439.145</v>
      </c>
    </row>
    <row r="36" spans="1:69">
      <c r="BB36" s="152" t="s">
        <v>160</v>
      </c>
      <c r="BC36" s="142">
        <v>13160733</v>
      </c>
      <c r="BD36" s="142">
        <v>12085445</v>
      </c>
      <c r="BE36" s="143">
        <v>719444</v>
      </c>
      <c r="BF36" s="142">
        <f t="shared" si="1"/>
        <v>13160.733</v>
      </c>
      <c r="BG36" s="142">
        <f t="shared" si="1"/>
        <v>12085.445</v>
      </c>
      <c r="BH36" s="142">
        <f t="shared" si="1"/>
        <v>719.44399999999996</v>
      </c>
      <c r="BI36" s="152"/>
      <c r="BK36" s="146" t="s">
        <v>161</v>
      </c>
      <c r="BL36" s="147">
        <v>10502584</v>
      </c>
      <c r="BM36" s="148">
        <v>6497490</v>
      </c>
      <c r="BN36" s="149">
        <v>3535101</v>
      </c>
      <c r="BO36" s="148">
        <f t="shared" ref="BO36:BQ58" si="2">BL36/1000</f>
        <v>10502.584000000001</v>
      </c>
      <c r="BP36" s="148">
        <f t="shared" si="2"/>
        <v>6497.49</v>
      </c>
      <c r="BQ36" s="148">
        <f t="shared" si="2"/>
        <v>3535.1010000000001</v>
      </c>
    </row>
    <row r="37" spans="1:69">
      <c r="BB37" s="152" t="s">
        <v>162</v>
      </c>
      <c r="BC37" s="142">
        <v>11892248</v>
      </c>
      <c r="BD37" s="142">
        <v>10928330</v>
      </c>
      <c r="BE37" s="143">
        <v>588100</v>
      </c>
      <c r="BF37" s="142">
        <f t="shared" si="1"/>
        <v>11892.248</v>
      </c>
      <c r="BG37" s="142">
        <f t="shared" si="1"/>
        <v>10928.33</v>
      </c>
      <c r="BH37" s="142">
        <f t="shared" si="1"/>
        <v>588.1</v>
      </c>
      <c r="BI37" s="152"/>
      <c r="BK37" s="146" t="s">
        <v>163</v>
      </c>
      <c r="BL37" s="147">
        <v>7949826</v>
      </c>
      <c r="BM37" s="148">
        <v>5132908</v>
      </c>
      <c r="BN37" s="149">
        <v>2629195</v>
      </c>
      <c r="BO37" s="148">
        <f t="shared" si="2"/>
        <v>7949.826</v>
      </c>
      <c r="BP37" s="148">
        <f t="shared" si="2"/>
        <v>5132.9080000000004</v>
      </c>
      <c r="BQ37" s="148">
        <f t="shared" si="2"/>
        <v>2629.1950000000002</v>
      </c>
    </row>
    <row r="38" spans="1:69">
      <c r="BB38" s="152" t="s">
        <v>164</v>
      </c>
      <c r="BC38" s="142">
        <v>13723920</v>
      </c>
      <c r="BD38" s="142">
        <v>12592201</v>
      </c>
      <c r="BE38" s="143">
        <v>626752</v>
      </c>
      <c r="BF38" s="142">
        <f t="shared" si="1"/>
        <v>13723.92</v>
      </c>
      <c r="BG38" s="142">
        <f t="shared" si="1"/>
        <v>12592.200999999999</v>
      </c>
      <c r="BH38" s="142">
        <f t="shared" si="1"/>
        <v>626.75199999999995</v>
      </c>
      <c r="BI38" s="152" t="s">
        <v>164</v>
      </c>
      <c r="BK38" s="146" t="s">
        <v>165</v>
      </c>
      <c r="BL38" s="147">
        <v>9903783</v>
      </c>
      <c r="BM38" s="148">
        <v>6552712</v>
      </c>
      <c r="BN38" s="149">
        <v>2946655</v>
      </c>
      <c r="BO38" s="148">
        <f t="shared" si="2"/>
        <v>9903.7829999999994</v>
      </c>
      <c r="BP38" s="148">
        <f t="shared" si="2"/>
        <v>6552.7120000000004</v>
      </c>
      <c r="BQ38" s="148">
        <f t="shared" si="2"/>
        <v>2946.6550000000002</v>
      </c>
    </row>
    <row r="39" spans="1:69">
      <c r="BB39" s="141" t="s">
        <v>166</v>
      </c>
      <c r="BC39" s="142">
        <v>15057259</v>
      </c>
      <c r="BD39" s="142">
        <v>13383339</v>
      </c>
      <c r="BE39" s="143">
        <v>1113615</v>
      </c>
      <c r="BF39" s="142">
        <f t="shared" si="1"/>
        <v>15057.259</v>
      </c>
      <c r="BG39" s="142">
        <f t="shared" si="1"/>
        <v>13383.339</v>
      </c>
      <c r="BH39" s="142">
        <f t="shared" si="1"/>
        <v>1113.615</v>
      </c>
      <c r="BI39" s="144" t="s">
        <v>167</v>
      </c>
      <c r="BK39" s="146" t="s">
        <v>168</v>
      </c>
      <c r="BL39" s="147">
        <v>8984460</v>
      </c>
      <c r="BM39" s="148">
        <v>6130528</v>
      </c>
      <c r="BN39" s="149">
        <v>2500651</v>
      </c>
      <c r="BO39" s="148">
        <f t="shared" si="2"/>
        <v>8984.4599999999991</v>
      </c>
      <c r="BP39" s="148">
        <f t="shared" si="2"/>
        <v>6130.5280000000002</v>
      </c>
      <c r="BQ39" s="148">
        <f t="shared" si="2"/>
        <v>2500.6509999999998</v>
      </c>
    </row>
    <row r="40" spans="1:69">
      <c r="BB40" s="141" t="s">
        <v>169</v>
      </c>
      <c r="BC40" s="142">
        <v>10309360</v>
      </c>
      <c r="BD40" s="142">
        <v>9413587</v>
      </c>
      <c r="BE40" s="143">
        <v>674685</v>
      </c>
      <c r="BF40" s="142">
        <f t="shared" si="1"/>
        <v>10309.36</v>
      </c>
      <c r="BG40" s="142">
        <f t="shared" si="1"/>
        <v>9413.5869999999995</v>
      </c>
      <c r="BH40" s="142">
        <f t="shared" si="1"/>
        <v>674.68499999999995</v>
      </c>
      <c r="BK40" s="146" t="s">
        <v>170</v>
      </c>
      <c r="BL40" s="147">
        <v>8927024</v>
      </c>
      <c r="BM40" s="148">
        <v>5925206</v>
      </c>
      <c r="BN40" s="149">
        <v>2618623</v>
      </c>
      <c r="BO40" s="148">
        <f t="shared" si="2"/>
        <v>8927.0239999999994</v>
      </c>
      <c r="BP40" s="148">
        <f t="shared" si="2"/>
        <v>5925.2060000000001</v>
      </c>
      <c r="BQ40" s="148">
        <f t="shared" si="2"/>
        <v>2618.623</v>
      </c>
    </row>
    <row r="41" spans="1:69">
      <c r="BB41" s="141" t="s">
        <v>171</v>
      </c>
      <c r="BC41" s="142">
        <v>13953181</v>
      </c>
      <c r="BD41" s="142">
        <v>12408257</v>
      </c>
      <c r="BE41" s="143">
        <v>1138152</v>
      </c>
      <c r="BF41" s="142">
        <f t="shared" si="1"/>
        <v>13953.181</v>
      </c>
      <c r="BG41" s="142">
        <f t="shared" si="1"/>
        <v>12408.257</v>
      </c>
      <c r="BH41" s="142">
        <f t="shared" si="1"/>
        <v>1138.152</v>
      </c>
      <c r="BI41" s="144" t="s">
        <v>171</v>
      </c>
      <c r="BK41" s="146" t="s">
        <v>172</v>
      </c>
      <c r="BL41" s="147">
        <v>9138928</v>
      </c>
      <c r="BM41" s="148">
        <v>5782702</v>
      </c>
      <c r="BN41" s="149">
        <v>2849656</v>
      </c>
      <c r="BO41" s="148">
        <f t="shared" si="2"/>
        <v>9138.9279999999999</v>
      </c>
      <c r="BP41" s="148">
        <f t="shared" si="2"/>
        <v>5782.7020000000002</v>
      </c>
      <c r="BQ41" s="148">
        <f t="shared" si="2"/>
        <v>2849.6559999999999</v>
      </c>
    </row>
    <row r="42" spans="1:69">
      <c r="BB42" s="141" t="s">
        <v>173</v>
      </c>
      <c r="BC42" s="142">
        <v>12325603</v>
      </c>
      <c r="BD42" s="142">
        <v>11245394</v>
      </c>
      <c r="BE42" s="143">
        <v>716530</v>
      </c>
      <c r="BF42" s="142">
        <v>12325.602999999999</v>
      </c>
      <c r="BG42" s="142">
        <v>11245.394</v>
      </c>
      <c r="BH42" s="142">
        <v>716.53</v>
      </c>
      <c r="BK42" s="146" t="s">
        <v>174</v>
      </c>
      <c r="BL42" s="147">
        <v>8746229</v>
      </c>
      <c r="BM42" s="148">
        <v>6085706</v>
      </c>
      <c r="BN42" s="149">
        <v>2071806</v>
      </c>
      <c r="BO42" s="148">
        <f t="shared" si="2"/>
        <v>8746.2289999999994</v>
      </c>
      <c r="BP42" s="148">
        <f t="shared" si="2"/>
        <v>6085.7060000000001</v>
      </c>
      <c r="BQ42" s="148">
        <f t="shared" si="2"/>
        <v>2071.806</v>
      </c>
    </row>
    <row r="43" spans="1:69">
      <c r="BB43" s="141" t="s">
        <v>175</v>
      </c>
      <c r="BC43" s="142">
        <v>13012125</v>
      </c>
      <c r="BD43" s="142">
        <v>11750754</v>
      </c>
      <c r="BE43" s="143">
        <v>938855</v>
      </c>
      <c r="BF43" s="142">
        <v>13012</v>
      </c>
      <c r="BG43" s="142">
        <v>11751</v>
      </c>
      <c r="BH43" s="142">
        <v>938.85500000000002</v>
      </c>
      <c r="BK43" s="146" t="s">
        <v>176</v>
      </c>
      <c r="BL43" s="147">
        <v>7777611</v>
      </c>
      <c r="BM43" s="148">
        <v>5684049</v>
      </c>
      <c r="BN43" s="149">
        <v>1684543</v>
      </c>
      <c r="BO43" s="148">
        <f t="shared" si="2"/>
        <v>7777.6109999999999</v>
      </c>
      <c r="BP43" s="148">
        <f t="shared" si="2"/>
        <v>5684.049</v>
      </c>
      <c r="BQ43" s="148">
        <f t="shared" si="2"/>
        <v>1684.5429999999999</v>
      </c>
    </row>
    <row r="44" spans="1:69">
      <c r="BB44" s="141" t="s">
        <v>177</v>
      </c>
      <c r="BC44" s="142">
        <v>13540379</v>
      </c>
      <c r="BD44" s="142">
        <v>12247744</v>
      </c>
      <c r="BE44" s="143">
        <v>986283</v>
      </c>
      <c r="BF44" s="142">
        <v>13540</v>
      </c>
      <c r="BG44" s="142">
        <v>12248</v>
      </c>
      <c r="BH44" s="142">
        <v>986</v>
      </c>
      <c r="BI44" s="144" t="s">
        <v>177</v>
      </c>
      <c r="BK44" s="146" t="s">
        <v>178</v>
      </c>
      <c r="BL44" s="147">
        <v>9743924</v>
      </c>
      <c r="BM44" s="148">
        <v>6731112</v>
      </c>
      <c r="BN44" s="149">
        <v>2559841</v>
      </c>
      <c r="BO44" s="148">
        <f t="shared" si="2"/>
        <v>9743.9240000000009</v>
      </c>
      <c r="BP44" s="148">
        <f t="shared" si="2"/>
        <v>6731.1120000000001</v>
      </c>
      <c r="BQ44" s="148">
        <f t="shared" si="2"/>
        <v>2559.8409999999999</v>
      </c>
    </row>
    <row r="45" spans="1:69">
      <c r="BB45" s="141" t="s">
        <v>179</v>
      </c>
      <c r="BC45" s="142">
        <v>12688692</v>
      </c>
      <c r="BD45" s="142">
        <v>11495426</v>
      </c>
      <c r="BE45" s="143">
        <v>862180</v>
      </c>
      <c r="BF45" s="142">
        <v>12689</v>
      </c>
      <c r="BG45" s="142">
        <v>11495</v>
      </c>
      <c r="BH45" s="142">
        <v>862</v>
      </c>
      <c r="BK45" s="146" t="s">
        <v>180</v>
      </c>
      <c r="BL45" s="147">
        <v>9265390</v>
      </c>
      <c r="BM45" s="148">
        <v>7462691</v>
      </c>
      <c r="BN45" s="149">
        <v>1463731</v>
      </c>
      <c r="BO45" s="148">
        <f t="shared" si="2"/>
        <v>9265.39</v>
      </c>
      <c r="BP45" s="148">
        <f t="shared" si="2"/>
        <v>7462.6909999999998</v>
      </c>
      <c r="BQ45" s="148">
        <f t="shared" si="2"/>
        <v>1463.731</v>
      </c>
    </row>
    <row r="46" spans="1:69">
      <c r="BB46" s="141" t="s">
        <v>181</v>
      </c>
      <c r="BC46" s="142">
        <v>13599327</v>
      </c>
      <c r="BD46" s="142">
        <v>12139538</v>
      </c>
      <c r="BE46" s="143">
        <v>1068943</v>
      </c>
      <c r="BF46" s="142">
        <v>13599</v>
      </c>
      <c r="BG46" s="142">
        <v>12140</v>
      </c>
      <c r="BH46" s="142">
        <v>1069</v>
      </c>
      <c r="BK46" s="146" t="s">
        <v>182</v>
      </c>
      <c r="BL46" s="147">
        <v>6169541.5</v>
      </c>
      <c r="BM46" s="148">
        <v>4616060</v>
      </c>
      <c r="BN46" s="149">
        <v>1303227.5</v>
      </c>
      <c r="BO46" s="148">
        <f t="shared" si="2"/>
        <v>6169.5415000000003</v>
      </c>
      <c r="BP46" s="148">
        <f t="shared" si="2"/>
        <v>4616.0600000000004</v>
      </c>
      <c r="BQ46" s="148">
        <f t="shared" si="2"/>
        <v>1303.2275</v>
      </c>
    </row>
    <row r="47" spans="1:69">
      <c r="BB47" s="141" t="s">
        <v>183</v>
      </c>
      <c r="BC47" s="142">
        <v>12689729</v>
      </c>
      <c r="BD47" s="142">
        <v>11426438</v>
      </c>
      <c r="BE47" s="143">
        <v>959038</v>
      </c>
      <c r="BF47" s="142">
        <v>12690</v>
      </c>
      <c r="BG47" s="142">
        <v>11426</v>
      </c>
      <c r="BH47" s="142">
        <v>959</v>
      </c>
      <c r="BI47" s="144" t="s">
        <v>183</v>
      </c>
      <c r="BK47" s="164" t="s">
        <v>184</v>
      </c>
      <c r="BL47" s="145">
        <v>6888624</v>
      </c>
      <c r="BM47" s="142">
        <v>4634432</v>
      </c>
      <c r="BN47" s="143">
        <v>1901783</v>
      </c>
      <c r="BO47" s="142">
        <f t="shared" si="2"/>
        <v>6888.6239999999998</v>
      </c>
      <c r="BP47" s="142">
        <f t="shared" si="2"/>
        <v>4634.4319999999998</v>
      </c>
      <c r="BQ47" s="142">
        <f t="shared" si="2"/>
        <v>1901.7829999999999</v>
      </c>
    </row>
    <row r="48" spans="1:69">
      <c r="BB48" s="141" t="s">
        <v>185</v>
      </c>
      <c r="BC48" s="142">
        <v>12058692</v>
      </c>
      <c r="BD48" s="142">
        <v>11109879</v>
      </c>
      <c r="BE48" s="143">
        <v>764343</v>
      </c>
      <c r="BF48" s="142">
        <v>12059</v>
      </c>
      <c r="BG48" s="142">
        <v>11110</v>
      </c>
      <c r="BH48" s="142">
        <v>764</v>
      </c>
      <c r="BK48" s="164" t="s">
        <v>186</v>
      </c>
      <c r="BL48" s="150">
        <v>6464230</v>
      </c>
      <c r="BM48" s="150">
        <v>3871472</v>
      </c>
      <c r="BN48" s="151">
        <v>2344384</v>
      </c>
      <c r="BO48" s="142">
        <f t="shared" si="2"/>
        <v>6464.23</v>
      </c>
      <c r="BP48" s="142">
        <f t="shared" si="2"/>
        <v>3871.4720000000002</v>
      </c>
      <c r="BQ48" s="142">
        <f t="shared" si="2"/>
        <v>2344.384</v>
      </c>
    </row>
    <row r="49" spans="54:69">
      <c r="BB49" s="141" t="s">
        <v>187</v>
      </c>
      <c r="BC49" s="142">
        <v>13804680</v>
      </c>
      <c r="BD49" s="142">
        <v>12627020</v>
      </c>
      <c r="BE49" s="143">
        <v>917910</v>
      </c>
      <c r="BF49" s="142">
        <v>13805</v>
      </c>
      <c r="BG49" s="142">
        <v>12627</v>
      </c>
      <c r="BH49" s="142">
        <v>918</v>
      </c>
      <c r="BK49" s="164" t="s">
        <v>188</v>
      </c>
      <c r="BL49" s="150">
        <v>8393603</v>
      </c>
      <c r="BM49" s="150">
        <v>4966324</v>
      </c>
      <c r="BN49" s="151">
        <v>3124378</v>
      </c>
      <c r="BO49" s="142">
        <f t="shared" si="2"/>
        <v>8393.6029999999992</v>
      </c>
      <c r="BP49" s="142">
        <f t="shared" si="2"/>
        <v>4966.3239999999996</v>
      </c>
      <c r="BQ49" s="142">
        <f t="shared" si="2"/>
        <v>3124.3780000000002</v>
      </c>
    </row>
    <row r="50" spans="54:69">
      <c r="BB50" s="141" t="s">
        <v>189</v>
      </c>
      <c r="BC50" s="142">
        <v>11903376</v>
      </c>
      <c r="BD50" s="142">
        <v>11297489</v>
      </c>
      <c r="BE50" s="143">
        <v>454570</v>
      </c>
      <c r="BF50" s="142">
        <v>11903</v>
      </c>
      <c r="BG50" s="142">
        <v>11297</v>
      </c>
      <c r="BH50" s="142">
        <v>455</v>
      </c>
      <c r="BI50" s="144" t="s">
        <v>189</v>
      </c>
      <c r="BK50" s="164" t="s">
        <v>190</v>
      </c>
      <c r="BL50" s="145">
        <v>9311519</v>
      </c>
      <c r="BM50" s="142">
        <v>5330087</v>
      </c>
      <c r="BN50" s="143">
        <v>3565070</v>
      </c>
      <c r="BO50" s="142">
        <f t="shared" si="2"/>
        <v>9311.5190000000002</v>
      </c>
      <c r="BP50" s="142">
        <f t="shared" si="2"/>
        <v>5330.0870000000004</v>
      </c>
      <c r="BQ50" s="142">
        <f t="shared" si="2"/>
        <v>3565.07</v>
      </c>
    </row>
    <row r="51" spans="54:69">
      <c r="BB51" s="141" t="s">
        <v>191</v>
      </c>
      <c r="BC51" s="142">
        <v>11479512</v>
      </c>
      <c r="BD51" s="142">
        <v>10671207</v>
      </c>
      <c r="BE51" s="143">
        <v>651143</v>
      </c>
      <c r="BF51" s="142">
        <v>11480</v>
      </c>
      <c r="BG51" s="142">
        <v>10671</v>
      </c>
      <c r="BH51" s="142">
        <v>651</v>
      </c>
      <c r="BK51" s="164" t="s">
        <v>192</v>
      </c>
      <c r="BL51" s="150">
        <v>8612590</v>
      </c>
      <c r="BM51" s="150">
        <v>5290798</v>
      </c>
      <c r="BN51" s="151">
        <v>2898672</v>
      </c>
      <c r="BO51" s="142">
        <f t="shared" si="2"/>
        <v>8612.59</v>
      </c>
      <c r="BP51" s="142">
        <f t="shared" si="2"/>
        <v>5290.7979999999998</v>
      </c>
      <c r="BQ51" s="142">
        <f t="shared" si="2"/>
        <v>2898.672</v>
      </c>
    </row>
    <row r="52" spans="54:69">
      <c r="BB52" s="141" t="s">
        <v>193</v>
      </c>
      <c r="BC52" s="142">
        <v>11068593</v>
      </c>
      <c r="BD52" s="142">
        <v>10206220</v>
      </c>
      <c r="BE52" s="143">
        <v>677499</v>
      </c>
      <c r="BF52" s="142">
        <v>11069</v>
      </c>
      <c r="BG52" s="142">
        <v>10206</v>
      </c>
      <c r="BH52" s="142">
        <v>677</v>
      </c>
      <c r="BK52" s="164" t="s">
        <v>194</v>
      </c>
      <c r="BL52" s="150">
        <v>8262723</v>
      </c>
      <c r="BM52" s="150">
        <v>5084914</v>
      </c>
      <c r="BN52" s="151">
        <v>2864210</v>
      </c>
      <c r="BO52" s="142">
        <f t="shared" si="2"/>
        <v>8262.723</v>
      </c>
      <c r="BP52" s="142">
        <f t="shared" si="2"/>
        <v>5084.9139999999998</v>
      </c>
      <c r="BQ52" s="142">
        <f t="shared" si="2"/>
        <v>2864.21</v>
      </c>
    </row>
    <row r="53" spans="54:69">
      <c r="BB53" s="141" t="s">
        <v>195</v>
      </c>
      <c r="BC53" s="142">
        <v>14674134</v>
      </c>
      <c r="BD53" s="142">
        <v>13008025</v>
      </c>
      <c r="BE53" s="143">
        <v>1231026</v>
      </c>
      <c r="BF53" s="142">
        <v>14674</v>
      </c>
      <c r="BG53" s="142">
        <v>13008</v>
      </c>
      <c r="BH53" s="142">
        <v>1231</v>
      </c>
      <c r="BI53" s="144" t="s">
        <v>195</v>
      </c>
      <c r="BK53" s="164" t="s">
        <v>196</v>
      </c>
      <c r="BL53" s="145">
        <v>9563307</v>
      </c>
      <c r="BM53" s="142">
        <v>5706837</v>
      </c>
      <c r="BN53" s="143">
        <v>3522238</v>
      </c>
      <c r="BO53" s="142">
        <f t="shared" si="2"/>
        <v>9563.3070000000007</v>
      </c>
      <c r="BP53" s="142">
        <f t="shared" si="2"/>
        <v>5706.8370000000004</v>
      </c>
      <c r="BQ53" s="142">
        <f t="shared" si="2"/>
        <v>3522.2379999999998</v>
      </c>
    </row>
    <row r="54" spans="54:69">
      <c r="BB54" s="141" t="s">
        <v>197</v>
      </c>
      <c r="BC54" s="142">
        <v>10435246</v>
      </c>
      <c r="BD54" s="142">
        <v>9367580</v>
      </c>
      <c r="BE54" s="143">
        <v>635906</v>
      </c>
      <c r="BF54" s="142">
        <v>10435</v>
      </c>
      <c r="BG54" s="142">
        <v>9368</v>
      </c>
      <c r="BH54" s="142">
        <v>636</v>
      </c>
      <c r="BK54" s="164" t="s">
        <v>198</v>
      </c>
      <c r="BL54" s="150">
        <v>9345055</v>
      </c>
      <c r="BM54" s="150">
        <v>5730547</v>
      </c>
      <c r="BN54" s="151">
        <v>3255113</v>
      </c>
      <c r="BO54" s="142">
        <f t="shared" si="2"/>
        <v>9345.0550000000003</v>
      </c>
      <c r="BP54" s="142">
        <f t="shared" si="2"/>
        <v>5730.5469999999996</v>
      </c>
      <c r="BQ54" s="142">
        <f t="shared" si="2"/>
        <v>3255.1129999999998</v>
      </c>
    </row>
    <row r="55" spans="54:69">
      <c r="BB55" s="141" t="s">
        <v>199</v>
      </c>
      <c r="BC55" s="142">
        <v>11701189</v>
      </c>
      <c r="BD55" s="142">
        <v>10308851</v>
      </c>
      <c r="BE55" s="143">
        <v>856539</v>
      </c>
      <c r="BF55" s="142">
        <v>11701</v>
      </c>
      <c r="BG55" s="142">
        <v>10309</v>
      </c>
      <c r="BH55" s="142">
        <v>857</v>
      </c>
      <c r="BK55" s="164" t="s">
        <v>200</v>
      </c>
      <c r="BL55" s="150">
        <v>9517006</v>
      </c>
      <c r="BM55" s="150">
        <v>5749648</v>
      </c>
      <c r="BN55" s="151">
        <v>3453717</v>
      </c>
      <c r="BO55" s="142">
        <f t="shared" si="2"/>
        <v>9517.0059999999994</v>
      </c>
      <c r="BP55" s="142">
        <f t="shared" si="2"/>
        <v>5749.6480000000001</v>
      </c>
      <c r="BQ55" s="142">
        <f t="shared" si="2"/>
        <v>3453.7170000000001</v>
      </c>
    </row>
    <row r="56" spans="54:69">
      <c r="BB56" s="141" t="s">
        <v>201</v>
      </c>
      <c r="BC56" s="142">
        <v>13044633</v>
      </c>
      <c r="BD56" s="142">
        <v>11138675</v>
      </c>
      <c r="BE56" s="143">
        <v>1229234</v>
      </c>
      <c r="BF56" s="142">
        <v>13045</v>
      </c>
      <c r="BG56" s="142">
        <v>11139</v>
      </c>
      <c r="BH56" s="142">
        <v>1229</v>
      </c>
      <c r="BI56" s="144" t="s">
        <v>201</v>
      </c>
      <c r="BK56" s="164" t="s">
        <v>202</v>
      </c>
      <c r="BL56" s="145">
        <v>9089255</v>
      </c>
      <c r="BM56" s="142">
        <v>6452391</v>
      </c>
      <c r="BN56" s="143">
        <v>2265033</v>
      </c>
      <c r="BO56" s="142">
        <f t="shared" si="2"/>
        <v>9089.2549999999992</v>
      </c>
      <c r="BP56" s="142">
        <f t="shared" si="2"/>
        <v>6452.3909999999996</v>
      </c>
      <c r="BQ56" s="142">
        <f t="shared" si="2"/>
        <v>2265.0329999999999</v>
      </c>
    </row>
    <row r="57" spans="54:69">
      <c r="BB57" s="141" t="s">
        <v>203</v>
      </c>
      <c r="BC57" s="142">
        <v>12087459</v>
      </c>
      <c r="BD57" s="142">
        <v>10745755</v>
      </c>
      <c r="BE57" s="143">
        <v>946464</v>
      </c>
      <c r="BF57" s="142">
        <v>12087</v>
      </c>
      <c r="BG57" s="142">
        <v>10746</v>
      </c>
      <c r="BH57" s="142">
        <v>946</v>
      </c>
      <c r="BK57" s="164" t="s">
        <v>204</v>
      </c>
      <c r="BL57" s="150">
        <v>8902795</v>
      </c>
      <c r="BM57" s="150">
        <v>6679218</v>
      </c>
      <c r="BN57" s="151">
        <v>1855182</v>
      </c>
      <c r="BO57" s="142">
        <f t="shared" si="2"/>
        <v>8902.7950000000001</v>
      </c>
      <c r="BP57" s="142">
        <f t="shared" si="2"/>
        <v>6679.2179999999998</v>
      </c>
      <c r="BQ57" s="142">
        <f t="shared" si="2"/>
        <v>1855.182</v>
      </c>
    </row>
    <row r="58" spans="54:69">
      <c r="BB58" s="141" t="s">
        <v>205</v>
      </c>
      <c r="BC58" s="142">
        <v>13052880</v>
      </c>
      <c r="BD58" s="142">
        <v>11344359</v>
      </c>
      <c r="BE58" s="143">
        <v>1288795</v>
      </c>
      <c r="BF58" s="142">
        <v>13053</v>
      </c>
      <c r="BG58" s="142">
        <v>11344</v>
      </c>
      <c r="BH58" s="142">
        <v>1289</v>
      </c>
      <c r="BK58" s="164" t="s">
        <v>206</v>
      </c>
      <c r="BL58" s="150">
        <v>8822354</v>
      </c>
      <c r="BM58" s="150">
        <v>7110271</v>
      </c>
      <c r="BN58" s="151">
        <v>1349071</v>
      </c>
      <c r="BO58" s="142">
        <f t="shared" si="2"/>
        <v>8822.3539999999994</v>
      </c>
      <c r="BP58" s="142">
        <f t="shared" si="2"/>
        <v>7110.2709999999997</v>
      </c>
      <c r="BQ58" s="142">
        <f t="shared" si="2"/>
        <v>1349.0709999999999</v>
      </c>
    </row>
    <row r="59" spans="54:69">
      <c r="BB59" s="141" t="s">
        <v>207</v>
      </c>
      <c r="BC59" s="142">
        <v>12860096</v>
      </c>
      <c r="BD59" s="142">
        <v>11480239</v>
      </c>
      <c r="BE59" s="143">
        <v>1034277</v>
      </c>
      <c r="BF59" s="142">
        <v>12860</v>
      </c>
      <c r="BG59" s="142">
        <v>11480</v>
      </c>
      <c r="BH59" s="142">
        <v>1034</v>
      </c>
      <c r="BI59" s="144" t="s">
        <v>207</v>
      </c>
    </row>
    <row r="60" spans="54:69">
      <c r="BB60" s="141" t="s">
        <v>208</v>
      </c>
      <c r="BC60" s="142">
        <v>11794593</v>
      </c>
      <c r="BD60" s="142">
        <v>10394002</v>
      </c>
      <c r="BE60" s="143">
        <v>1134899</v>
      </c>
      <c r="BF60" s="142">
        <v>11795</v>
      </c>
      <c r="BG60" s="142">
        <v>10394</v>
      </c>
      <c r="BH60" s="142">
        <v>1135</v>
      </c>
      <c r="BK60" s="144" t="s">
        <v>209</v>
      </c>
      <c r="BL60" s="145">
        <v>9848195</v>
      </c>
      <c r="BM60" s="142">
        <v>7887411</v>
      </c>
      <c r="BN60" s="143">
        <v>1528451</v>
      </c>
      <c r="BO60" s="142">
        <v>9848.1949999999997</v>
      </c>
      <c r="BP60" s="142">
        <v>7887.4110000000001</v>
      </c>
      <c r="BQ60" s="142">
        <v>1528.451</v>
      </c>
    </row>
    <row r="61" spans="54:69">
      <c r="BB61" s="141" t="s">
        <v>210</v>
      </c>
      <c r="BC61" s="142">
        <v>12547983</v>
      </c>
      <c r="BD61" s="142">
        <v>11372732</v>
      </c>
      <c r="BE61" s="143">
        <v>864305</v>
      </c>
      <c r="BF61" s="142">
        <v>12548</v>
      </c>
      <c r="BG61" s="142">
        <v>11373</v>
      </c>
      <c r="BH61" s="142">
        <v>864</v>
      </c>
      <c r="BK61" s="144" t="s">
        <v>211</v>
      </c>
      <c r="BL61" s="145">
        <v>11440124</v>
      </c>
      <c r="BM61" s="142">
        <v>8373552</v>
      </c>
      <c r="BN61" s="143">
        <v>2009930</v>
      </c>
      <c r="BO61" s="142">
        <v>11440.124</v>
      </c>
      <c r="BP61" s="142">
        <v>8373.5519999999997</v>
      </c>
      <c r="BQ61" s="142">
        <v>2009.93</v>
      </c>
    </row>
    <row r="62" spans="54:69">
      <c r="BB62" s="141" t="s">
        <v>212</v>
      </c>
      <c r="BC62" s="142">
        <v>11425019</v>
      </c>
      <c r="BD62" s="142">
        <v>10385172</v>
      </c>
      <c r="BE62" s="143">
        <v>780805</v>
      </c>
      <c r="BF62" s="142">
        <v>11425</v>
      </c>
      <c r="BG62" s="142">
        <v>10385</v>
      </c>
      <c r="BH62" s="142">
        <v>781</v>
      </c>
      <c r="BI62" s="144" t="s">
        <v>212</v>
      </c>
      <c r="BK62" s="144" t="s">
        <v>213</v>
      </c>
      <c r="BL62" s="145">
        <v>11089716</v>
      </c>
      <c r="BM62" s="142">
        <v>8437078</v>
      </c>
      <c r="BN62" s="143">
        <v>2046398</v>
      </c>
      <c r="BO62" s="142">
        <v>11089.716</v>
      </c>
      <c r="BP62" s="142">
        <v>8437.0779999999995</v>
      </c>
      <c r="BQ62" s="142">
        <v>2046.3979999999999</v>
      </c>
    </row>
    <row r="63" spans="54:69">
      <c r="BB63" s="141" t="s">
        <v>214</v>
      </c>
      <c r="BC63" s="142">
        <v>14952832</v>
      </c>
      <c r="BD63" s="142">
        <v>12723285</v>
      </c>
      <c r="BE63" s="143">
        <v>1915917</v>
      </c>
      <c r="BF63" s="142">
        <v>14953</v>
      </c>
      <c r="BG63" s="142">
        <v>12723</v>
      </c>
      <c r="BH63" s="142">
        <v>1916</v>
      </c>
      <c r="BK63" s="144" t="s">
        <v>215</v>
      </c>
      <c r="BL63" s="145">
        <v>11574838</v>
      </c>
      <c r="BM63" s="142">
        <v>10107235</v>
      </c>
      <c r="BN63" s="143">
        <v>987897</v>
      </c>
      <c r="BO63" s="142">
        <v>11574.838</v>
      </c>
      <c r="BP63" s="142">
        <v>10107.235000000001</v>
      </c>
      <c r="BQ63" s="142">
        <v>987.89700000000005</v>
      </c>
    </row>
    <row r="64" spans="54:69">
      <c r="BB64" s="141" t="s">
        <v>216</v>
      </c>
      <c r="BC64" s="142">
        <v>11160283</v>
      </c>
      <c r="BD64" s="142">
        <v>9050438</v>
      </c>
      <c r="BE64" s="143">
        <v>1815724</v>
      </c>
      <c r="BF64" s="142">
        <v>11160</v>
      </c>
      <c r="BG64" s="142">
        <v>9050</v>
      </c>
      <c r="BH64" s="142">
        <v>1816</v>
      </c>
      <c r="BK64" s="144" t="s">
        <v>217</v>
      </c>
      <c r="BL64" s="145">
        <v>8968254</v>
      </c>
      <c r="BM64" s="142">
        <v>7979268</v>
      </c>
      <c r="BN64" s="143">
        <v>710861</v>
      </c>
      <c r="BO64" s="142">
        <v>8968.2540000000008</v>
      </c>
      <c r="BP64" s="142">
        <v>7979.268</v>
      </c>
      <c r="BQ64" s="142">
        <v>710.86099999999999</v>
      </c>
    </row>
    <row r="65" spans="54:69">
      <c r="BB65" s="141">
        <v>10703</v>
      </c>
      <c r="BC65" s="142">
        <v>15467542</v>
      </c>
      <c r="BD65" s="142">
        <v>13226150</v>
      </c>
      <c r="BE65" s="143">
        <v>1892840</v>
      </c>
      <c r="BF65" s="142">
        <v>15468</v>
      </c>
      <c r="BG65" s="142">
        <v>13226</v>
      </c>
      <c r="BH65" s="142">
        <v>1893</v>
      </c>
      <c r="BI65" s="144" t="s">
        <v>218</v>
      </c>
      <c r="BK65" s="144" t="s">
        <v>219</v>
      </c>
      <c r="BL65" s="145">
        <v>10612523</v>
      </c>
      <c r="BM65" s="142">
        <v>9088091</v>
      </c>
      <c r="BN65" s="143">
        <v>1137645</v>
      </c>
      <c r="BO65" s="142">
        <v>10612.522999999999</v>
      </c>
      <c r="BP65" s="142">
        <v>9088.0910000000003</v>
      </c>
      <c r="BQ65" s="142">
        <v>1137.645</v>
      </c>
    </row>
    <row r="66" spans="54:69">
      <c r="BB66" s="141" t="s">
        <v>220</v>
      </c>
      <c r="BC66" s="142">
        <v>13628822</v>
      </c>
      <c r="BD66" s="142">
        <v>11874360</v>
      </c>
      <c r="BE66" s="143">
        <v>1374412</v>
      </c>
      <c r="BF66" s="142">
        <v>13629</v>
      </c>
      <c r="BG66" s="142">
        <v>11874</v>
      </c>
      <c r="BH66" s="142">
        <v>1374</v>
      </c>
      <c r="BK66" s="144" t="s">
        <v>221</v>
      </c>
      <c r="BL66" s="145">
        <v>9969199</v>
      </c>
      <c r="BM66" s="142">
        <v>8903779</v>
      </c>
      <c r="BN66" s="143">
        <v>826804</v>
      </c>
      <c r="BO66" s="142">
        <v>9969.1990000000005</v>
      </c>
      <c r="BP66" s="142">
        <v>8903.7790000000005</v>
      </c>
      <c r="BQ66" s="142">
        <v>826.80399999999997</v>
      </c>
    </row>
    <row r="67" spans="54:69">
      <c r="BB67" s="141" t="s">
        <v>222</v>
      </c>
      <c r="BC67" s="142">
        <v>15994183</v>
      </c>
      <c r="BD67" s="142">
        <v>13665253</v>
      </c>
      <c r="BE67" s="143">
        <v>1863831</v>
      </c>
      <c r="BF67" s="142">
        <v>15994</v>
      </c>
      <c r="BG67" s="142">
        <v>13665</v>
      </c>
      <c r="BH67" s="142">
        <v>1864</v>
      </c>
      <c r="BK67" s="144" t="s">
        <v>223</v>
      </c>
      <c r="BL67" s="145">
        <v>9683885</v>
      </c>
      <c r="BM67" s="142">
        <v>8561660</v>
      </c>
      <c r="BN67" s="143">
        <v>885738</v>
      </c>
      <c r="BO67" s="142">
        <v>9683.8850000000002</v>
      </c>
      <c r="BP67" s="142">
        <v>8561.66</v>
      </c>
      <c r="BQ67" s="142">
        <v>885.73800000000006</v>
      </c>
    </row>
    <row r="68" spans="54:69">
      <c r="BB68" s="141">
        <v>10706</v>
      </c>
      <c r="BC68" s="142">
        <v>14726322</v>
      </c>
      <c r="BD68" s="142">
        <v>12968373</v>
      </c>
      <c r="BE68" s="143">
        <v>1351297</v>
      </c>
      <c r="BF68" s="142">
        <v>14726</v>
      </c>
      <c r="BG68" s="142">
        <v>12968</v>
      </c>
      <c r="BH68" s="142">
        <v>1351</v>
      </c>
      <c r="BI68" s="144" t="s">
        <v>224</v>
      </c>
      <c r="BK68" s="144" t="s">
        <v>225</v>
      </c>
      <c r="BL68" s="145">
        <v>8165684</v>
      </c>
      <c r="BM68" s="142">
        <v>7345199</v>
      </c>
      <c r="BN68" s="143">
        <v>440191</v>
      </c>
      <c r="BO68" s="142">
        <v>8165.6840000000002</v>
      </c>
      <c r="BP68" s="142">
        <v>7345.1989999999996</v>
      </c>
      <c r="BQ68" s="142">
        <v>440.19099999999997</v>
      </c>
    </row>
    <row r="69" spans="54:69">
      <c r="BB69" s="141" t="s">
        <v>226</v>
      </c>
      <c r="BC69" s="142">
        <v>14784420</v>
      </c>
      <c r="BD69" s="142">
        <v>13247989</v>
      </c>
      <c r="BE69" s="143">
        <v>1117395</v>
      </c>
      <c r="BF69" s="142">
        <v>14784</v>
      </c>
      <c r="BG69" s="142">
        <v>13248</v>
      </c>
      <c r="BH69" s="142">
        <v>1117</v>
      </c>
      <c r="BK69" s="144" t="s">
        <v>97</v>
      </c>
      <c r="BL69" s="145">
        <v>11713699</v>
      </c>
      <c r="BM69" s="142">
        <v>10776315</v>
      </c>
      <c r="BN69" s="143">
        <v>606026</v>
      </c>
      <c r="BO69" s="142">
        <v>11713.699000000001</v>
      </c>
      <c r="BP69" s="142">
        <v>10776.315000000001</v>
      </c>
      <c r="BQ69" s="142">
        <v>606.02599999999995</v>
      </c>
    </row>
    <row r="70" spans="54:69">
      <c r="BB70" s="141" t="s">
        <v>227</v>
      </c>
      <c r="BC70" s="142">
        <v>15373806</v>
      </c>
      <c r="BD70" s="142">
        <v>13743586</v>
      </c>
      <c r="BE70" s="143">
        <v>1192425</v>
      </c>
      <c r="BF70" s="142">
        <v>15374</v>
      </c>
      <c r="BG70" s="142">
        <v>13744</v>
      </c>
      <c r="BH70" s="142">
        <v>1192</v>
      </c>
      <c r="BK70" s="144" t="s">
        <v>103</v>
      </c>
      <c r="BL70" s="145">
        <v>11715533</v>
      </c>
      <c r="BM70" s="142">
        <v>10698044</v>
      </c>
      <c r="BN70" s="143">
        <v>649559</v>
      </c>
      <c r="BO70" s="142">
        <v>11715.532999999999</v>
      </c>
      <c r="BP70" s="142">
        <v>10698.044</v>
      </c>
      <c r="BQ70" s="142">
        <v>649.55899999999997</v>
      </c>
    </row>
    <row r="71" spans="54:69">
      <c r="BB71" s="141" t="s">
        <v>228</v>
      </c>
      <c r="BC71" s="142">
        <v>12793512</v>
      </c>
      <c r="BD71" s="142">
        <v>11398214</v>
      </c>
      <c r="BE71" s="143">
        <v>1093111</v>
      </c>
      <c r="BF71" s="142">
        <v>12794</v>
      </c>
      <c r="BG71" s="142">
        <v>11398</v>
      </c>
      <c r="BH71" s="142">
        <v>1093</v>
      </c>
      <c r="BI71" s="144" t="s">
        <v>229</v>
      </c>
      <c r="BK71" s="144" t="s">
        <v>109</v>
      </c>
      <c r="BL71" s="145">
        <v>11656347</v>
      </c>
      <c r="BM71" s="142">
        <v>10727910</v>
      </c>
      <c r="BN71" s="143">
        <v>547766</v>
      </c>
      <c r="BO71" s="142">
        <v>11656.347</v>
      </c>
      <c r="BP71" s="142">
        <v>10727.91</v>
      </c>
      <c r="BQ71" s="142">
        <v>547.76599999999996</v>
      </c>
    </row>
    <row r="72" spans="54:69">
      <c r="BB72" s="141" t="s">
        <v>230</v>
      </c>
      <c r="BC72" s="142">
        <v>15072152</v>
      </c>
      <c r="BD72" s="142">
        <v>13139781</v>
      </c>
      <c r="BE72" s="143">
        <v>1398831</v>
      </c>
      <c r="BF72" s="142">
        <v>15072</v>
      </c>
      <c r="BG72" s="142">
        <v>13140</v>
      </c>
      <c r="BH72" s="142">
        <v>1399</v>
      </c>
      <c r="BK72" s="144" t="s">
        <v>115</v>
      </c>
      <c r="BL72" s="145">
        <v>10888925</v>
      </c>
      <c r="BM72" s="142">
        <v>10162943</v>
      </c>
      <c r="BN72" s="143">
        <v>347454</v>
      </c>
      <c r="BO72" s="142">
        <v>10888.924999999999</v>
      </c>
      <c r="BP72" s="142">
        <v>10162.942999999999</v>
      </c>
      <c r="BQ72" s="142">
        <v>347.45400000000001</v>
      </c>
    </row>
    <row r="73" spans="54:69">
      <c r="BB73" s="141" t="s">
        <v>231</v>
      </c>
      <c r="BC73" s="142">
        <v>14930492</v>
      </c>
      <c r="BD73" s="142">
        <v>12916600</v>
      </c>
      <c r="BE73" s="143">
        <v>1700212</v>
      </c>
      <c r="BF73" s="142">
        <v>14930</v>
      </c>
      <c r="BG73" s="142">
        <v>12917</v>
      </c>
      <c r="BH73" s="142">
        <v>1700</v>
      </c>
      <c r="BK73" s="144" t="s">
        <v>117</v>
      </c>
      <c r="BL73" s="145">
        <v>17205163</v>
      </c>
      <c r="BM73" s="142">
        <v>16306900</v>
      </c>
      <c r="BN73" s="143">
        <v>500675</v>
      </c>
      <c r="BO73" s="142">
        <v>17205.163</v>
      </c>
      <c r="BP73" s="142">
        <v>16306.9</v>
      </c>
      <c r="BQ73" s="142">
        <v>500.67500000000001</v>
      </c>
    </row>
    <row r="74" spans="54:69">
      <c r="BB74" s="141" t="s">
        <v>232</v>
      </c>
      <c r="BC74" s="142">
        <v>13580390</v>
      </c>
      <c r="BD74" s="142">
        <v>11794977</v>
      </c>
      <c r="BE74" s="143">
        <v>1570877</v>
      </c>
      <c r="BF74" s="142">
        <v>13580</v>
      </c>
      <c r="BG74" s="142">
        <v>11795</v>
      </c>
      <c r="BH74" s="142">
        <v>1571</v>
      </c>
      <c r="BI74" s="144" t="s">
        <v>232</v>
      </c>
      <c r="BK74" s="144" t="s">
        <v>119</v>
      </c>
      <c r="BL74" s="145">
        <v>13659581</v>
      </c>
      <c r="BM74" s="142">
        <v>12781739</v>
      </c>
      <c r="BN74" s="143">
        <v>441207</v>
      </c>
      <c r="BO74" s="142">
        <v>13659.581</v>
      </c>
      <c r="BP74" s="142">
        <v>12781.739</v>
      </c>
      <c r="BQ74" s="142">
        <v>441.20699999999999</v>
      </c>
    </row>
    <row r="75" spans="54:69">
      <c r="BB75" s="141" t="s">
        <v>233</v>
      </c>
      <c r="BC75" s="142">
        <v>16956581</v>
      </c>
      <c r="BD75" s="142">
        <v>14848223</v>
      </c>
      <c r="BE75" s="143">
        <v>1886282</v>
      </c>
      <c r="BF75" s="142">
        <v>16957</v>
      </c>
      <c r="BG75" s="142">
        <v>14848</v>
      </c>
      <c r="BH75" s="142">
        <v>1886</v>
      </c>
      <c r="BK75" s="144" t="s">
        <v>121</v>
      </c>
      <c r="BL75" s="145">
        <v>14599945</v>
      </c>
      <c r="BM75" s="142">
        <v>13114019</v>
      </c>
      <c r="BN75" s="143">
        <v>771179</v>
      </c>
      <c r="BO75" s="142">
        <v>14599.945</v>
      </c>
      <c r="BP75" s="142">
        <v>13114.019</v>
      </c>
      <c r="BQ75" s="142">
        <v>771.17899999999997</v>
      </c>
    </row>
    <row r="76" spans="54:69">
      <c r="BB76" s="141" t="s">
        <v>234</v>
      </c>
      <c r="BC76" s="142">
        <v>10791264</v>
      </c>
      <c r="BD76" s="142">
        <v>9881959</v>
      </c>
      <c r="BE76" s="143">
        <v>786566</v>
      </c>
      <c r="BF76" s="142">
        <v>10791</v>
      </c>
      <c r="BG76" s="142">
        <v>9882</v>
      </c>
      <c r="BH76" s="142">
        <v>787</v>
      </c>
      <c r="BK76" s="144" t="s">
        <v>123</v>
      </c>
      <c r="BL76" s="145">
        <v>13973265</v>
      </c>
      <c r="BM76" s="142">
        <v>12679576</v>
      </c>
      <c r="BN76" s="143">
        <v>605394</v>
      </c>
      <c r="BO76" s="142">
        <v>13973.264999999999</v>
      </c>
      <c r="BP76" s="142">
        <v>12679.575999999999</v>
      </c>
      <c r="BQ76" s="142">
        <v>605.39400000000001</v>
      </c>
    </row>
    <row r="77" spans="54:69">
      <c r="BB77" s="141" t="s">
        <v>235</v>
      </c>
      <c r="BC77" s="142">
        <v>14807200</v>
      </c>
      <c r="BD77" s="142">
        <v>12647589</v>
      </c>
      <c r="BE77" s="143">
        <v>1980846</v>
      </c>
      <c r="BF77" s="142">
        <v>14807</v>
      </c>
      <c r="BG77" s="142">
        <v>12648</v>
      </c>
      <c r="BH77" s="142">
        <v>1981</v>
      </c>
      <c r="BI77" s="144" t="s">
        <v>235</v>
      </c>
      <c r="BK77" s="144" t="s">
        <v>125</v>
      </c>
      <c r="BL77" s="145">
        <v>12020442</v>
      </c>
      <c r="BM77" s="142">
        <v>10624448</v>
      </c>
      <c r="BN77" s="143">
        <v>748472</v>
      </c>
      <c r="BO77" s="142">
        <v>12020.441999999999</v>
      </c>
      <c r="BP77" s="142">
        <v>10624.448</v>
      </c>
      <c r="BQ77" s="142">
        <v>748.47199999999998</v>
      </c>
    </row>
    <row r="78" spans="54:69">
      <c r="BB78" s="141" t="s">
        <v>236</v>
      </c>
      <c r="BC78" s="142">
        <v>13787706</v>
      </c>
      <c r="BD78" s="142">
        <v>12299442</v>
      </c>
      <c r="BE78" s="143">
        <v>1333389</v>
      </c>
      <c r="BF78" s="142">
        <v>13788</v>
      </c>
      <c r="BG78" s="142">
        <v>12299</v>
      </c>
      <c r="BH78" s="142">
        <v>1333</v>
      </c>
      <c r="BK78" s="144" t="s">
        <v>127</v>
      </c>
      <c r="BL78" s="145">
        <v>11432368</v>
      </c>
      <c r="BM78" s="142">
        <v>10364627</v>
      </c>
      <c r="BN78" s="143">
        <v>620047</v>
      </c>
      <c r="BO78" s="142">
        <v>11432.368</v>
      </c>
      <c r="BP78" s="142">
        <v>10364.627</v>
      </c>
      <c r="BQ78" s="142">
        <v>620.04700000000003</v>
      </c>
    </row>
    <row r="79" spans="54:69">
      <c r="BB79" s="141" t="s">
        <v>237</v>
      </c>
      <c r="BC79" s="142">
        <v>16264561</v>
      </c>
      <c r="BD79" s="142">
        <v>13457331</v>
      </c>
      <c r="BE79" s="143">
        <v>2551316</v>
      </c>
      <c r="BF79" s="142">
        <v>16265</v>
      </c>
      <c r="BG79" s="142">
        <v>13457</v>
      </c>
      <c r="BH79" s="142">
        <v>2551</v>
      </c>
      <c r="BK79" s="144" t="s">
        <v>129</v>
      </c>
      <c r="BL79" s="145">
        <v>12755431</v>
      </c>
      <c r="BM79" s="142">
        <v>11467656</v>
      </c>
      <c r="BN79" s="143">
        <v>700966</v>
      </c>
      <c r="BO79" s="142">
        <v>12755.431</v>
      </c>
      <c r="BP79" s="142">
        <v>11467.656000000001</v>
      </c>
      <c r="BQ79" s="142">
        <v>700.96600000000001</v>
      </c>
    </row>
    <row r="80" spans="54:69">
      <c r="BB80" s="141" t="s">
        <v>238</v>
      </c>
      <c r="BC80" s="142">
        <v>13983519</v>
      </c>
      <c r="BD80" s="142">
        <v>11729035</v>
      </c>
      <c r="BE80" s="143">
        <v>1996487</v>
      </c>
      <c r="BF80" s="142">
        <v>13984</v>
      </c>
      <c r="BG80" s="142">
        <v>11729</v>
      </c>
      <c r="BH80" s="142">
        <v>1996</v>
      </c>
      <c r="BI80" s="144" t="s">
        <v>238</v>
      </c>
      <c r="BK80" s="141" t="s">
        <v>131</v>
      </c>
      <c r="BL80" s="142">
        <v>12013190</v>
      </c>
      <c r="BM80" s="142">
        <v>11016323</v>
      </c>
      <c r="BN80" s="143">
        <v>529477</v>
      </c>
      <c r="BO80" s="142">
        <f t="shared" ref="BO80:BQ87" si="3">BL80/1000</f>
        <v>12013.19</v>
      </c>
      <c r="BP80" s="142">
        <f t="shared" si="3"/>
        <v>11016.323</v>
      </c>
      <c r="BQ80" s="142">
        <f t="shared" si="3"/>
        <v>529.47699999999998</v>
      </c>
    </row>
    <row r="81" spans="54:69">
      <c r="BB81" s="141" t="s">
        <v>239</v>
      </c>
      <c r="BC81" s="142">
        <v>15595455</v>
      </c>
      <c r="BD81" s="142">
        <v>13765873</v>
      </c>
      <c r="BE81" s="143">
        <v>1521931</v>
      </c>
      <c r="BF81" s="142">
        <v>15595</v>
      </c>
      <c r="BG81" s="142">
        <v>13766</v>
      </c>
      <c r="BH81" s="142">
        <v>1522</v>
      </c>
      <c r="BK81" s="141" t="s">
        <v>133</v>
      </c>
      <c r="BL81" s="142">
        <v>14535390</v>
      </c>
      <c r="BM81" s="142">
        <v>13367321</v>
      </c>
      <c r="BN81" s="143">
        <v>672338</v>
      </c>
      <c r="BO81" s="142">
        <f t="shared" si="3"/>
        <v>14535.39</v>
      </c>
      <c r="BP81" s="142">
        <f t="shared" si="3"/>
        <v>13367.321</v>
      </c>
      <c r="BQ81" s="142">
        <f t="shared" si="3"/>
        <v>672.33799999999997</v>
      </c>
    </row>
    <row r="82" spans="54:69">
      <c r="BB82" s="141" t="s">
        <v>240</v>
      </c>
      <c r="BC82" s="142">
        <v>15533979</v>
      </c>
      <c r="BD82" s="142">
        <v>12453079</v>
      </c>
      <c r="BE82" s="143">
        <v>2726357</v>
      </c>
      <c r="BF82" s="142">
        <f t="shared" ref="BF82:BH83" si="4">+BC82/1000</f>
        <v>15533.978999999999</v>
      </c>
      <c r="BG82" s="142">
        <f t="shared" si="4"/>
        <v>12453.079</v>
      </c>
      <c r="BH82" s="142">
        <f t="shared" si="4"/>
        <v>2726.357</v>
      </c>
      <c r="BK82" s="141" t="s">
        <v>135</v>
      </c>
      <c r="BL82" s="150">
        <v>13986038</v>
      </c>
      <c r="BM82" s="150">
        <v>12836457</v>
      </c>
      <c r="BN82" s="151">
        <v>640597</v>
      </c>
      <c r="BO82" s="142">
        <f t="shared" si="3"/>
        <v>13986.038</v>
      </c>
      <c r="BP82" s="142">
        <f t="shared" si="3"/>
        <v>12836.457</v>
      </c>
      <c r="BQ82" s="142">
        <f t="shared" si="3"/>
        <v>640.59699999999998</v>
      </c>
    </row>
    <row r="83" spans="54:69">
      <c r="BB83" s="141" t="s">
        <v>241</v>
      </c>
      <c r="BC83" s="142">
        <v>13723648</v>
      </c>
      <c r="BD83" s="142">
        <v>12271438</v>
      </c>
      <c r="BE83" s="143">
        <v>1159494</v>
      </c>
      <c r="BF83" s="142">
        <f t="shared" si="4"/>
        <v>13723.647999999999</v>
      </c>
      <c r="BG83" s="142">
        <f t="shared" si="4"/>
        <v>12271.438</v>
      </c>
      <c r="BH83" s="142">
        <f t="shared" si="4"/>
        <v>1159.4939999999999</v>
      </c>
      <c r="BI83" s="144" t="s">
        <v>241</v>
      </c>
      <c r="BK83" s="141" t="s">
        <v>137</v>
      </c>
      <c r="BL83" s="142">
        <v>12828289</v>
      </c>
      <c r="BM83" s="142">
        <v>12047414</v>
      </c>
      <c r="BN83" s="143">
        <v>441537</v>
      </c>
      <c r="BO83" s="142">
        <f t="shared" si="3"/>
        <v>12828.289000000001</v>
      </c>
      <c r="BP83" s="142">
        <f t="shared" si="3"/>
        <v>12047.414000000001</v>
      </c>
      <c r="BQ83" s="142">
        <f t="shared" si="3"/>
        <v>441.53699999999998</v>
      </c>
    </row>
    <row r="84" spans="54:69">
      <c r="BK84" s="144" t="s">
        <v>139</v>
      </c>
      <c r="BL84" s="142">
        <v>13239672</v>
      </c>
      <c r="BM84" s="142">
        <v>12483620</v>
      </c>
      <c r="BN84" s="143">
        <v>288851</v>
      </c>
      <c r="BO84" s="142">
        <f t="shared" si="3"/>
        <v>13239.672</v>
      </c>
      <c r="BP84" s="142">
        <f t="shared" si="3"/>
        <v>12483.62</v>
      </c>
      <c r="BQ84" s="142">
        <f t="shared" si="3"/>
        <v>288.851</v>
      </c>
    </row>
    <row r="85" spans="54:69">
      <c r="BK85" s="144" t="s">
        <v>141</v>
      </c>
      <c r="BL85" s="142">
        <v>15149333</v>
      </c>
      <c r="BM85" s="142">
        <v>14134246</v>
      </c>
      <c r="BN85" s="143">
        <v>523034</v>
      </c>
      <c r="BO85" s="142">
        <f t="shared" si="3"/>
        <v>15149.333000000001</v>
      </c>
      <c r="BP85" s="142">
        <f t="shared" si="3"/>
        <v>14134.245999999999</v>
      </c>
      <c r="BQ85" s="142">
        <f t="shared" si="3"/>
        <v>523.03399999999999</v>
      </c>
    </row>
    <row r="86" spans="54:69">
      <c r="BK86" s="144" t="s">
        <v>143</v>
      </c>
      <c r="BL86" s="142">
        <v>9956771</v>
      </c>
      <c r="BM86" s="142">
        <v>9383149</v>
      </c>
      <c r="BN86" s="143">
        <v>316338</v>
      </c>
      <c r="BO86" s="142">
        <f t="shared" si="3"/>
        <v>9956.7710000000006</v>
      </c>
      <c r="BP86" s="142">
        <f t="shared" si="3"/>
        <v>9383.1489999999994</v>
      </c>
      <c r="BQ86" s="142">
        <f t="shared" si="3"/>
        <v>316.33800000000002</v>
      </c>
    </row>
    <row r="87" spans="54:69">
      <c r="BK87" s="144" t="s">
        <v>145</v>
      </c>
      <c r="BL87" s="142">
        <v>14340478</v>
      </c>
      <c r="BM87" s="142">
        <v>13514628</v>
      </c>
      <c r="BN87" s="143">
        <v>475403</v>
      </c>
      <c r="BO87" s="142">
        <f t="shared" si="3"/>
        <v>14340.477999999999</v>
      </c>
      <c r="BP87" s="142">
        <f t="shared" si="3"/>
        <v>13514.628000000001</v>
      </c>
      <c r="BQ87" s="142">
        <f t="shared" si="3"/>
        <v>475.40300000000002</v>
      </c>
    </row>
    <row r="88" spans="54:69">
      <c r="BK88" s="144" t="s">
        <v>147</v>
      </c>
      <c r="BL88" s="142">
        <v>13738212</v>
      </c>
      <c r="BM88" s="142">
        <v>12873806</v>
      </c>
      <c r="BN88" s="143">
        <v>448767</v>
      </c>
      <c r="BO88" s="142">
        <v>13738.212</v>
      </c>
      <c r="BP88" s="142">
        <v>12873.806</v>
      </c>
      <c r="BQ88" s="142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23"/>
  <sheetViews>
    <sheetView showGridLines="0" view="pageBreakPreview" zoomScaleNormal="100" zoomScaleSheetLayoutView="100" workbookViewId="0">
      <selection activeCell="A33" sqref="A33"/>
    </sheetView>
  </sheetViews>
  <sheetFormatPr defaultColWidth="8.6328125" defaultRowHeight="16.2"/>
  <cols>
    <col min="1" max="29" width="8.6328125" style="165"/>
    <col min="30" max="30" width="11.36328125" style="165" customWidth="1"/>
    <col min="31" max="31" width="8.6328125" style="165"/>
    <col min="32" max="32" width="5.453125" style="165" customWidth="1"/>
    <col min="33" max="33" width="11.6328125" style="165" customWidth="1"/>
    <col min="34" max="285" width="8.6328125" style="165"/>
    <col min="286" max="286" width="11.36328125" style="165" customWidth="1"/>
    <col min="287" max="287" width="8.6328125" style="165"/>
    <col min="288" max="288" width="5.453125" style="165" customWidth="1"/>
    <col min="289" max="289" width="11.6328125" style="165" customWidth="1"/>
    <col min="290" max="541" width="8.6328125" style="165"/>
    <col min="542" max="542" width="11.36328125" style="165" customWidth="1"/>
    <col min="543" max="543" width="8.6328125" style="165"/>
    <col min="544" max="544" width="5.453125" style="165" customWidth="1"/>
    <col min="545" max="545" width="11.6328125" style="165" customWidth="1"/>
    <col min="546" max="797" width="8.6328125" style="165"/>
    <col min="798" max="798" width="11.36328125" style="165" customWidth="1"/>
    <col min="799" max="799" width="8.6328125" style="165"/>
    <col min="800" max="800" width="5.453125" style="165" customWidth="1"/>
    <col min="801" max="801" width="11.6328125" style="165" customWidth="1"/>
    <col min="802" max="1053" width="8.6328125" style="165"/>
    <col min="1054" max="1054" width="11.36328125" style="165" customWidth="1"/>
    <col min="1055" max="1055" width="8.6328125" style="165"/>
    <col min="1056" max="1056" width="5.453125" style="165" customWidth="1"/>
    <col min="1057" max="1057" width="11.6328125" style="165" customWidth="1"/>
    <col min="1058" max="1309" width="8.6328125" style="165"/>
    <col min="1310" max="1310" width="11.36328125" style="165" customWidth="1"/>
    <col min="1311" max="1311" width="8.6328125" style="165"/>
    <col min="1312" max="1312" width="5.453125" style="165" customWidth="1"/>
    <col min="1313" max="1313" width="11.6328125" style="165" customWidth="1"/>
    <col min="1314" max="1565" width="8.6328125" style="165"/>
    <col min="1566" max="1566" width="11.36328125" style="165" customWidth="1"/>
    <col min="1567" max="1567" width="8.6328125" style="165"/>
    <col min="1568" max="1568" width="5.453125" style="165" customWidth="1"/>
    <col min="1569" max="1569" width="11.6328125" style="165" customWidth="1"/>
    <col min="1570" max="1821" width="8.6328125" style="165"/>
    <col min="1822" max="1822" width="11.36328125" style="165" customWidth="1"/>
    <col min="1823" max="1823" width="8.6328125" style="165"/>
    <col min="1824" max="1824" width="5.453125" style="165" customWidth="1"/>
    <col min="1825" max="1825" width="11.6328125" style="165" customWidth="1"/>
    <col min="1826" max="2077" width="8.6328125" style="165"/>
    <col min="2078" max="2078" width="11.36328125" style="165" customWidth="1"/>
    <col min="2079" max="2079" width="8.6328125" style="165"/>
    <col min="2080" max="2080" width="5.453125" style="165" customWidth="1"/>
    <col min="2081" max="2081" width="11.6328125" style="165" customWidth="1"/>
    <col min="2082" max="2333" width="8.6328125" style="165"/>
    <col min="2334" max="2334" width="11.36328125" style="165" customWidth="1"/>
    <col min="2335" max="2335" width="8.6328125" style="165"/>
    <col min="2336" max="2336" width="5.453125" style="165" customWidth="1"/>
    <col min="2337" max="2337" width="11.6328125" style="165" customWidth="1"/>
    <col min="2338" max="2589" width="8.6328125" style="165"/>
    <col min="2590" max="2590" width="11.36328125" style="165" customWidth="1"/>
    <col min="2591" max="2591" width="8.6328125" style="165"/>
    <col min="2592" max="2592" width="5.453125" style="165" customWidth="1"/>
    <col min="2593" max="2593" width="11.6328125" style="165" customWidth="1"/>
    <col min="2594" max="2845" width="8.6328125" style="165"/>
    <col min="2846" max="2846" width="11.36328125" style="165" customWidth="1"/>
    <col min="2847" max="2847" width="8.6328125" style="165"/>
    <col min="2848" max="2848" width="5.453125" style="165" customWidth="1"/>
    <col min="2849" max="2849" width="11.6328125" style="165" customWidth="1"/>
    <col min="2850" max="3101" width="8.6328125" style="165"/>
    <col min="3102" max="3102" width="11.36328125" style="165" customWidth="1"/>
    <col min="3103" max="3103" width="8.6328125" style="165"/>
    <col min="3104" max="3104" width="5.453125" style="165" customWidth="1"/>
    <col min="3105" max="3105" width="11.6328125" style="165" customWidth="1"/>
    <col min="3106" max="3357" width="8.6328125" style="165"/>
    <col min="3358" max="3358" width="11.36328125" style="165" customWidth="1"/>
    <col min="3359" max="3359" width="8.6328125" style="165"/>
    <col min="3360" max="3360" width="5.453125" style="165" customWidth="1"/>
    <col min="3361" max="3361" width="11.6328125" style="165" customWidth="1"/>
    <col min="3362" max="3613" width="8.6328125" style="165"/>
    <col min="3614" max="3614" width="11.36328125" style="165" customWidth="1"/>
    <col min="3615" max="3615" width="8.6328125" style="165"/>
    <col min="3616" max="3616" width="5.453125" style="165" customWidth="1"/>
    <col min="3617" max="3617" width="11.6328125" style="165" customWidth="1"/>
    <col min="3618" max="3869" width="8.6328125" style="165"/>
    <col min="3870" max="3870" width="11.36328125" style="165" customWidth="1"/>
    <col min="3871" max="3871" width="8.6328125" style="165"/>
    <col min="3872" max="3872" width="5.453125" style="165" customWidth="1"/>
    <col min="3873" max="3873" width="11.6328125" style="165" customWidth="1"/>
    <col min="3874" max="4125" width="8.6328125" style="165"/>
    <col min="4126" max="4126" width="11.36328125" style="165" customWidth="1"/>
    <col min="4127" max="4127" width="8.6328125" style="165"/>
    <col min="4128" max="4128" width="5.453125" style="165" customWidth="1"/>
    <col min="4129" max="4129" width="11.6328125" style="165" customWidth="1"/>
    <col min="4130" max="4381" width="8.6328125" style="165"/>
    <col min="4382" max="4382" width="11.36328125" style="165" customWidth="1"/>
    <col min="4383" max="4383" width="8.6328125" style="165"/>
    <col min="4384" max="4384" width="5.453125" style="165" customWidth="1"/>
    <col min="4385" max="4385" width="11.6328125" style="165" customWidth="1"/>
    <col min="4386" max="4637" width="8.6328125" style="165"/>
    <col min="4638" max="4638" width="11.36328125" style="165" customWidth="1"/>
    <col min="4639" max="4639" width="8.6328125" style="165"/>
    <col min="4640" max="4640" width="5.453125" style="165" customWidth="1"/>
    <col min="4641" max="4641" width="11.6328125" style="165" customWidth="1"/>
    <col min="4642" max="4893" width="8.6328125" style="165"/>
    <col min="4894" max="4894" width="11.36328125" style="165" customWidth="1"/>
    <col min="4895" max="4895" width="8.6328125" style="165"/>
    <col min="4896" max="4896" width="5.453125" style="165" customWidth="1"/>
    <col min="4897" max="4897" width="11.6328125" style="165" customWidth="1"/>
    <col min="4898" max="5149" width="8.6328125" style="165"/>
    <col min="5150" max="5150" width="11.36328125" style="165" customWidth="1"/>
    <col min="5151" max="5151" width="8.6328125" style="165"/>
    <col min="5152" max="5152" width="5.453125" style="165" customWidth="1"/>
    <col min="5153" max="5153" width="11.6328125" style="165" customWidth="1"/>
    <col min="5154" max="5405" width="8.6328125" style="165"/>
    <col min="5406" max="5406" width="11.36328125" style="165" customWidth="1"/>
    <col min="5407" max="5407" width="8.6328125" style="165"/>
    <col min="5408" max="5408" width="5.453125" style="165" customWidth="1"/>
    <col min="5409" max="5409" width="11.6328125" style="165" customWidth="1"/>
    <col min="5410" max="5661" width="8.6328125" style="165"/>
    <col min="5662" max="5662" width="11.36328125" style="165" customWidth="1"/>
    <col min="5663" max="5663" width="8.6328125" style="165"/>
    <col min="5664" max="5664" width="5.453125" style="165" customWidth="1"/>
    <col min="5665" max="5665" width="11.6328125" style="165" customWidth="1"/>
    <col min="5666" max="5917" width="8.6328125" style="165"/>
    <col min="5918" max="5918" width="11.36328125" style="165" customWidth="1"/>
    <col min="5919" max="5919" width="8.6328125" style="165"/>
    <col min="5920" max="5920" width="5.453125" style="165" customWidth="1"/>
    <col min="5921" max="5921" width="11.6328125" style="165" customWidth="1"/>
    <col min="5922" max="6173" width="8.6328125" style="165"/>
    <col min="6174" max="6174" width="11.36328125" style="165" customWidth="1"/>
    <col min="6175" max="6175" width="8.6328125" style="165"/>
    <col min="6176" max="6176" width="5.453125" style="165" customWidth="1"/>
    <col min="6177" max="6177" width="11.6328125" style="165" customWidth="1"/>
    <col min="6178" max="6429" width="8.6328125" style="165"/>
    <col min="6430" max="6430" width="11.36328125" style="165" customWidth="1"/>
    <col min="6431" max="6431" width="8.6328125" style="165"/>
    <col min="6432" max="6432" width="5.453125" style="165" customWidth="1"/>
    <col min="6433" max="6433" width="11.6328125" style="165" customWidth="1"/>
    <col min="6434" max="6685" width="8.6328125" style="165"/>
    <col min="6686" max="6686" width="11.36328125" style="165" customWidth="1"/>
    <col min="6687" max="6687" width="8.6328125" style="165"/>
    <col min="6688" max="6688" width="5.453125" style="165" customWidth="1"/>
    <col min="6689" max="6689" width="11.6328125" style="165" customWidth="1"/>
    <col min="6690" max="6941" width="8.6328125" style="165"/>
    <col min="6942" max="6942" width="11.36328125" style="165" customWidth="1"/>
    <col min="6943" max="6943" width="8.6328125" style="165"/>
    <col min="6944" max="6944" width="5.453125" style="165" customWidth="1"/>
    <col min="6945" max="6945" width="11.6328125" style="165" customWidth="1"/>
    <col min="6946" max="7197" width="8.6328125" style="165"/>
    <col min="7198" max="7198" width="11.36328125" style="165" customWidth="1"/>
    <col min="7199" max="7199" width="8.6328125" style="165"/>
    <col min="7200" max="7200" width="5.453125" style="165" customWidth="1"/>
    <col min="7201" max="7201" width="11.6328125" style="165" customWidth="1"/>
    <col min="7202" max="7453" width="8.6328125" style="165"/>
    <col min="7454" max="7454" width="11.36328125" style="165" customWidth="1"/>
    <col min="7455" max="7455" width="8.6328125" style="165"/>
    <col min="7456" max="7456" width="5.453125" style="165" customWidth="1"/>
    <col min="7457" max="7457" width="11.6328125" style="165" customWidth="1"/>
    <col min="7458" max="7709" width="8.6328125" style="165"/>
    <col min="7710" max="7710" width="11.36328125" style="165" customWidth="1"/>
    <col min="7711" max="7711" width="8.6328125" style="165"/>
    <col min="7712" max="7712" width="5.453125" style="165" customWidth="1"/>
    <col min="7713" max="7713" width="11.6328125" style="165" customWidth="1"/>
    <col min="7714" max="7965" width="8.6328125" style="165"/>
    <col min="7966" max="7966" width="11.36328125" style="165" customWidth="1"/>
    <col min="7967" max="7967" width="8.6328125" style="165"/>
    <col min="7968" max="7968" width="5.453125" style="165" customWidth="1"/>
    <col min="7969" max="7969" width="11.6328125" style="165" customWidth="1"/>
    <col min="7970" max="8221" width="8.6328125" style="165"/>
    <col min="8222" max="8222" width="11.36328125" style="165" customWidth="1"/>
    <col min="8223" max="8223" width="8.6328125" style="165"/>
    <col min="8224" max="8224" width="5.453125" style="165" customWidth="1"/>
    <col min="8225" max="8225" width="11.6328125" style="165" customWidth="1"/>
    <col min="8226" max="8477" width="8.6328125" style="165"/>
    <col min="8478" max="8478" width="11.36328125" style="165" customWidth="1"/>
    <col min="8479" max="8479" width="8.6328125" style="165"/>
    <col min="8480" max="8480" width="5.453125" style="165" customWidth="1"/>
    <col min="8481" max="8481" width="11.6328125" style="165" customWidth="1"/>
    <col min="8482" max="8733" width="8.6328125" style="165"/>
    <col min="8734" max="8734" width="11.36328125" style="165" customWidth="1"/>
    <col min="8735" max="8735" width="8.6328125" style="165"/>
    <col min="8736" max="8736" width="5.453125" style="165" customWidth="1"/>
    <col min="8737" max="8737" width="11.6328125" style="165" customWidth="1"/>
    <col min="8738" max="8989" width="8.6328125" style="165"/>
    <col min="8990" max="8990" width="11.36328125" style="165" customWidth="1"/>
    <col min="8991" max="8991" width="8.6328125" style="165"/>
    <col min="8992" max="8992" width="5.453125" style="165" customWidth="1"/>
    <col min="8993" max="8993" width="11.6328125" style="165" customWidth="1"/>
    <col min="8994" max="9245" width="8.6328125" style="165"/>
    <col min="9246" max="9246" width="11.36328125" style="165" customWidth="1"/>
    <col min="9247" max="9247" width="8.6328125" style="165"/>
    <col min="9248" max="9248" width="5.453125" style="165" customWidth="1"/>
    <col min="9249" max="9249" width="11.6328125" style="165" customWidth="1"/>
    <col min="9250" max="9501" width="8.6328125" style="165"/>
    <col min="9502" max="9502" width="11.36328125" style="165" customWidth="1"/>
    <col min="9503" max="9503" width="8.6328125" style="165"/>
    <col min="9504" max="9504" width="5.453125" style="165" customWidth="1"/>
    <col min="9505" max="9505" width="11.6328125" style="165" customWidth="1"/>
    <col min="9506" max="9757" width="8.6328125" style="165"/>
    <col min="9758" max="9758" width="11.36328125" style="165" customWidth="1"/>
    <col min="9759" max="9759" width="8.6328125" style="165"/>
    <col min="9760" max="9760" width="5.453125" style="165" customWidth="1"/>
    <col min="9761" max="9761" width="11.6328125" style="165" customWidth="1"/>
    <col min="9762" max="10013" width="8.6328125" style="165"/>
    <col min="10014" max="10014" width="11.36328125" style="165" customWidth="1"/>
    <col min="10015" max="10015" width="8.6328125" style="165"/>
    <col min="10016" max="10016" width="5.453125" style="165" customWidth="1"/>
    <col min="10017" max="10017" width="11.6328125" style="165" customWidth="1"/>
    <col min="10018" max="10269" width="8.6328125" style="165"/>
    <col min="10270" max="10270" width="11.36328125" style="165" customWidth="1"/>
    <col min="10271" max="10271" width="8.6328125" style="165"/>
    <col min="10272" max="10272" width="5.453125" style="165" customWidth="1"/>
    <col min="10273" max="10273" width="11.6328125" style="165" customWidth="1"/>
    <col min="10274" max="10525" width="8.6328125" style="165"/>
    <col min="10526" max="10526" width="11.36328125" style="165" customWidth="1"/>
    <col min="10527" max="10527" width="8.6328125" style="165"/>
    <col min="10528" max="10528" width="5.453125" style="165" customWidth="1"/>
    <col min="10529" max="10529" width="11.6328125" style="165" customWidth="1"/>
    <col min="10530" max="10781" width="8.6328125" style="165"/>
    <col min="10782" max="10782" width="11.36328125" style="165" customWidth="1"/>
    <col min="10783" max="10783" width="8.6328125" style="165"/>
    <col min="10784" max="10784" width="5.453125" style="165" customWidth="1"/>
    <col min="10785" max="10785" width="11.6328125" style="165" customWidth="1"/>
    <col min="10786" max="11037" width="8.6328125" style="165"/>
    <col min="11038" max="11038" width="11.36328125" style="165" customWidth="1"/>
    <col min="11039" max="11039" width="8.6328125" style="165"/>
    <col min="11040" max="11040" width="5.453125" style="165" customWidth="1"/>
    <col min="11041" max="11041" width="11.6328125" style="165" customWidth="1"/>
    <col min="11042" max="11293" width="8.6328125" style="165"/>
    <col min="11294" max="11294" width="11.36328125" style="165" customWidth="1"/>
    <col min="11295" max="11295" width="8.6328125" style="165"/>
    <col min="11296" max="11296" width="5.453125" style="165" customWidth="1"/>
    <col min="11297" max="11297" width="11.6328125" style="165" customWidth="1"/>
    <col min="11298" max="11549" width="8.6328125" style="165"/>
    <col min="11550" max="11550" width="11.36328125" style="165" customWidth="1"/>
    <col min="11551" max="11551" width="8.6328125" style="165"/>
    <col min="11552" max="11552" width="5.453125" style="165" customWidth="1"/>
    <col min="11553" max="11553" width="11.6328125" style="165" customWidth="1"/>
    <col min="11554" max="11805" width="8.6328125" style="165"/>
    <col min="11806" max="11806" width="11.36328125" style="165" customWidth="1"/>
    <col min="11807" max="11807" width="8.6328125" style="165"/>
    <col min="11808" max="11808" width="5.453125" style="165" customWidth="1"/>
    <col min="11809" max="11809" width="11.6328125" style="165" customWidth="1"/>
    <col min="11810" max="12061" width="8.6328125" style="165"/>
    <col min="12062" max="12062" width="11.36328125" style="165" customWidth="1"/>
    <col min="12063" max="12063" width="8.6328125" style="165"/>
    <col min="12064" max="12064" width="5.453125" style="165" customWidth="1"/>
    <col min="12065" max="12065" width="11.6328125" style="165" customWidth="1"/>
    <col min="12066" max="12317" width="8.6328125" style="165"/>
    <col min="12318" max="12318" width="11.36328125" style="165" customWidth="1"/>
    <col min="12319" max="12319" width="8.6328125" style="165"/>
    <col min="12320" max="12320" width="5.453125" style="165" customWidth="1"/>
    <col min="12321" max="12321" width="11.6328125" style="165" customWidth="1"/>
    <col min="12322" max="12573" width="8.6328125" style="165"/>
    <col min="12574" max="12574" width="11.36328125" style="165" customWidth="1"/>
    <col min="12575" max="12575" width="8.6328125" style="165"/>
    <col min="12576" max="12576" width="5.453125" style="165" customWidth="1"/>
    <col min="12577" max="12577" width="11.6328125" style="165" customWidth="1"/>
    <col min="12578" max="12829" width="8.6328125" style="165"/>
    <col min="12830" max="12830" width="11.36328125" style="165" customWidth="1"/>
    <col min="12831" max="12831" width="8.6328125" style="165"/>
    <col min="12832" max="12832" width="5.453125" style="165" customWidth="1"/>
    <col min="12833" max="12833" width="11.6328125" style="165" customWidth="1"/>
    <col min="12834" max="13085" width="8.6328125" style="165"/>
    <col min="13086" max="13086" width="11.36328125" style="165" customWidth="1"/>
    <col min="13087" max="13087" width="8.6328125" style="165"/>
    <col min="13088" max="13088" width="5.453125" style="165" customWidth="1"/>
    <col min="13089" max="13089" width="11.6328125" style="165" customWidth="1"/>
    <col min="13090" max="13341" width="8.6328125" style="165"/>
    <col min="13342" max="13342" width="11.36328125" style="165" customWidth="1"/>
    <col min="13343" max="13343" width="8.6328125" style="165"/>
    <col min="13344" max="13344" width="5.453125" style="165" customWidth="1"/>
    <col min="13345" max="13345" width="11.6328125" style="165" customWidth="1"/>
    <col min="13346" max="13597" width="8.6328125" style="165"/>
    <col min="13598" max="13598" width="11.36328125" style="165" customWidth="1"/>
    <col min="13599" max="13599" width="8.6328125" style="165"/>
    <col min="13600" max="13600" width="5.453125" style="165" customWidth="1"/>
    <col min="13601" max="13601" width="11.6328125" style="165" customWidth="1"/>
    <col min="13602" max="13853" width="8.6328125" style="165"/>
    <col min="13854" max="13854" width="11.36328125" style="165" customWidth="1"/>
    <col min="13855" max="13855" width="8.6328125" style="165"/>
    <col min="13856" max="13856" width="5.453125" style="165" customWidth="1"/>
    <col min="13857" max="13857" width="11.6328125" style="165" customWidth="1"/>
    <col min="13858" max="14109" width="8.6328125" style="165"/>
    <col min="14110" max="14110" width="11.36328125" style="165" customWidth="1"/>
    <col min="14111" max="14111" width="8.6328125" style="165"/>
    <col min="14112" max="14112" width="5.453125" style="165" customWidth="1"/>
    <col min="14113" max="14113" width="11.6328125" style="165" customWidth="1"/>
    <col min="14114" max="14365" width="8.6328125" style="165"/>
    <col min="14366" max="14366" width="11.36328125" style="165" customWidth="1"/>
    <col min="14367" max="14367" width="8.6328125" style="165"/>
    <col min="14368" max="14368" width="5.453125" style="165" customWidth="1"/>
    <col min="14369" max="14369" width="11.6328125" style="165" customWidth="1"/>
    <col min="14370" max="14621" width="8.6328125" style="165"/>
    <col min="14622" max="14622" width="11.36328125" style="165" customWidth="1"/>
    <col min="14623" max="14623" width="8.6328125" style="165"/>
    <col min="14624" max="14624" width="5.453125" style="165" customWidth="1"/>
    <col min="14625" max="14625" width="11.6328125" style="165" customWidth="1"/>
    <col min="14626" max="14877" width="8.6328125" style="165"/>
    <col min="14878" max="14878" width="11.36328125" style="165" customWidth="1"/>
    <col min="14879" max="14879" width="8.6328125" style="165"/>
    <col min="14880" max="14880" width="5.453125" style="165" customWidth="1"/>
    <col min="14881" max="14881" width="11.6328125" style="165" customWidth="1"/>
    <col min="14882" max="15133" width="8.6328125" style="165"/>
    <col min="15134" max="15134" width="11.36328125" style="165" customWidth="1"/>
    <col min="15135" max="15135" width="8.6328125" style="165"/>
    <col min="15136" max="15136" width="5.453125" style="165" customWidth="1"/>
    <col min="15137" max="15137" width="11.6328125" style="165" customWidth="1"/>
    <col min="15138" max="15389" width="8.6328125" style="165"/>
    <col min="15390" max="15390" width="11.36328125" style="165" customWidth="1"/>
    <col min="15391" max="15391" width="8.6328125" style="165"/>
    <col min="15392" max="15392" width="5.453125" style="165" customWidth="1"/>
    <col min="15393" max="15393" width="11.6328125" style="165" customWidth="1"/>
    <col min="15394" max="15645" width="8.6328125" style="165"/>
    <col min="15646" max="15646" width="11.36328125" style="165" customWidth="1"/>
    <col min="15647" max="15647" width="8.6328125" style="165"/>
    <col min="15648" max="15648" width="5.453125" style="165" customWidth="1"/>
    <col min="15649" max="15649" width="11.6328125" style="165" customWidth="1"/>
    <col min="15650" max="15901" width="8.6328125" style="165"/>
    <col min="15902" max="15902" width="11.36328125" style="165" customWidth="1"/>
    <col min="15903" max="15903" width="8.6328125" style="165"/>
    <col min="15904" max="15904" width="5.453125" style="165" customWidth="1"/>
    <col min="15905" max="15905" width="11.6328125" style="165" customWidth="1"/>
    <col min="15906" max="16157" width="8.6328125" style="165"/>
    <col min="16158" max="16158" width="11.36328125" style="165" customWidth="1"/>
    <col min="16159" max="16159" width="8.6328125" style="165"/>
    <col min="16160" max="16160" width="5.453125" style="165" customWidth="1"/>
    <col min="16161" max="16161" width="11.6328125" style="165" customWidth="1"/>
    <col min="16162" max="16384" width="8.6328125" style="165"/>
  </cols>
  <sheetData>
    <row r="1" spans="1:37" ht="39.75" customHeight="1">
      <c r="A1" s="189" t="s">
        <v>242</v>
      </c>
      <c r="B1" s="189"/>
      <c r="C1" s="189"/>
      <c r="D1" s="189"/>
      <c r="E1" s="189"/>
      <c r="F1" s="189"/>
      <c r="G1" s="189"/>
      <c r="H1" s="189"/>
      <c r="I1" s="189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7" ht="27.75" customHeight="1">
      <c r="A2" s="190" t="s">
        <v>243</v>
      </c>
      <c r="B2" s="190"/>
      <c r="C2" s="190"/>
      <c r="D2" s="190"/>
      <c r="E2" s="190"/>
      <c r="F2" s="190"/>
      <c r="G2" s="190"/>
      <c r="H2" s="190"/>
      <c r="I2" s="190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66" t="s">
        <v>244</v>
      </c>
      <c r="AE2" s="166"/>
      <c r="AF2" s="166"/>
      <c r="AG2" s="166" t="s">
        <v>245</v>
      </c>
      <c r="AH2" s="166"/>
      <c r="AI2" s="166"/>
      <c r="AJ2" s="166" t="s">
        <v>246</v>
      </c>
      <c r="AK2" s="166"/>
    </row>
    <row r="3" spans="1:37" ht="19.5" customHeight="1">
      <c r="AD3" s="166" t="s">
        <v>247</v>
      </c>
      <c r="AE3" s="167">
        <f>'[1]彙總表 1 (新聞稿)'!E18</f>
        <v>89.42</v>
      </c>
      <c r="AF3" s="166"/>
      <c r="AG3" s="166" t="s">
        <v>3</v>
      </c>
      <c r="AH3" s="167">
        <f>'[1]彙總表 1 (新聞稿)'!D59</f>
        <v>52.38612940232801</v>
      </c>
      <c r="AI3" s="166"/>
      <c r="AJ3" s="166" t="s">
        <v>248</v>
      </c>
      <c r="AK3" s="167">
        <f>'[1]表3銀行別(需排序)'!O50</f>
        <v>68.313849252191176</v>
      </c>
    </row>
    <row r="4" spans="1:37" ht="36" customHeight="1">
      <c r="AD4" s="166" t="s">
        <v>249</v>
      </c>
      <c r="AE4" s="167">
        <f>'[1]彙總表 1 (新聞稿)'!E7</f>
        <v>8.4499999999999993</v>
      </c>
      <c r="AF4" s="166"/>
      <c r="AG4" s="166" t="s">
        <v>250</v>
      </c>
      <c r="AH4" s="167">
        <f>'[1]彙總表 1 (新聞稿)'!C59</f>
        <v>47.613870597671983</v>
      </c>
      <c r="AI4" s="166"/>
      <c r="AJ4" s="168" t="s">
        <v>251</v>
      </c>
      <c r="AK4" s="167">
        <f>'[1]表3銀行別(需排序)'!O86</f>
        <v>31.686150747808828</v>
      </c>
    </row>
    <row r="5" spans="1:37">
      <c r="AD5" s="166" t="s">
        <v>252</v>
      </c>
      <c r="AE5" s="167">
        <f>'[1]彙總表 1 (新聞稿)'!E30</f>
        <v>1.93</v>
      </c>
      <c r="AF5" s="166"/>
      <c r="AG5" s="166"/>
      <c r="AH5" s="166"/>
      <c r="AI5" s="166"/>
      <c r="AJ5" s="166"/>
      <c r="AK5" s="166"/>
    </row>
    <row r="6" spans="1:37">
      <c r="AD6" s="166" t="s">
        <v>253</v>
      </c>
      <c r="AE6" s="167">
        <f>'[1]彙總表 1 (新聞稿)'!E33</f>
        <v>0.19</v>
      </c>
      <c r="AF6" s="166"/>
      <c r="AG6" s="166"/>
      <c r="AH6" s="166"/>
      <c r="AI6" s="166"/>
      <c r="AJ6" s="166"/>
      <c r="AK6" s="166"/>
    </row>
    <row r="7" spans="1:37">
      <c r="AD7" s="166" t="s">
        <v>254</v>
      </c>
      <c r="AE7" s="167">
        <f>'[1]彙總表 1 (新聞稿)'!E37</f>
        <v>0.01</v>
      </c>
      <c r="AF7" s="166"/>
      <c r="AG7" s="166"/>
      <c r="AH7" s="166"/>
      <c r="AI7" s="166"/>
      <c r="AJ7" s="166"/>
      <c r="AK7" s="166"/>
    </row>
    <row r="11" spans="1:37">
      <c r="AD11" s="169" t="s">
        <v>255</v>
      </c>
    </row>
    <row r="12" spans="1:37">
      <c r="AD12" s="169" t="s">
        <v>256</v>
      </c>
    </row>
    <row r="13" spans="1:37">
      <c r="AE13" s="170"/>
    </row>
    <row r="22" spans="1:29" ht="19.5" customHeight="1"/>
    <row r="23" spans="1:29" ht="19.5" customHeight="1">
      <c r="A23" s="190" t="s">
        <v>246</v>
      </c>
      <c r="B23" s="190"/>
      <c r="C23" s="190"/>
      <c r="D23" s="190"/>
      <c r="E23" s="190"/>
      <c r="F23" s="190"/>
      <c r="G23" s="190"/>
      <c r="H23" s="190"/>
      <c r="I23" s="190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2019-10-31T01:34:40Z</cp:lastPrinted>
  <dcterms:created xsi:type="dcterms:W3CDTF">2019-10-25T02:28:29Z</dcterms:created>
  <dcterms:modified xsi:type="dcterms:W3CDTF">2019-10-31T01:34:43Z</dcterms:modified>
</cp:coreProperties>
</file>