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4" windowWidth="8484" windowHeight="5928" tabRatio="831" activeTab="0"/>
  </bookViews>
  <sheets>
    <sheet name="資產負債" sheetId="1" r:id="rId1"/>
    <sheet name="證金圖" sheetId="2" r:id="rId2"/>
    <sheet name="綜合損益" sheetId="3" r:id="rId3"/>
    <sheet name="證券融資融券" sheetId="4" r:id="rId4"/>
    <sheet name="營運比率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<sst xmlns="http://schemas.openxmlformats.org/spreadsheetml/2006/main" count="335" uniqueCount="167">
  <si>
    <t xml:space="preserve">            </t>
  </si>
  <si>
    <t xml:space="preserve">       </t>
  </si>
  <si>
    <t xml:space="preserve">        </t>
  </si>
  <si>
    <t>100.0</t>
  </si>
  <si>
    <t xml:space="preserve"> </t>
  </si>
  <si>
    <t>100.0</t>
  </si>
  <si>
    <t>100.0</t>
  </si>
  <si>
    <r>
      <rPr>
        <sz val="20"/>
        <rFont val="標楷體"/>
        <family val="4"/>
      </rPr>
      <t>四、營運比率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</si>
  <si>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資本比率分析</t>
    </r>
  </si>
  <si>
    <r>
      <rPr>
        <sz val="11"/>
        <rFont val="標楷體"/>
        <family val="4"/>
      </rPr>
      <t>單位：新臺幣百萬元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</si>
  <si>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別</t>
    </r>
  </si>
  <si>
    <r>
      <rPr>
        <sz val="11"/>
        <rFont val="標楷體"/>
        <family val="4"/>
      </rPr>
      <t>比較增減</t>
    </r>
  </si>
  <si>
    <r>
      <t xml:space="preserve">   </t>
    </r>
    <r>
      <rPr>
        <sz val="11"/>
        <rFont val="標楷體"/>
        <family val="4"/>
      </rPr>
      <t>元大證券金融公司</t>
    </r>
  </si>
  <si>
    <r>
      <t xml:space="preserve">   </t>
    </r>
    <r>
      <rPr>
        <sz val="11"/>
        <rFont val="標楷體"/>
        <family val="4"/>
      </rPr>
      <t>環華證券金融公司</t>
    </r>
  </si>
  <si>
    <r>
      <t xml:space="preserve">   </t>
    </r>
    <r>
      <rPr>
        <sz val="11"/>
        <rFont val="標楷體"/>
        <family val="4"/>
      </rPr>
      <t>合　　　　　　計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</si>
  <si>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收益性分析</t>
    </r>
  </si>
  <si>
    <r>
      <rPr>
        <sz val="20"/>
        <rFont val="標楷體"/>
        <family val="4"/>
      </rPr>
      <t>各證券金融公司收益性分析表</t>
    </r>
  </si>
  <si>
    <r>
      <rPr>
        <sz val="20"/>
        <rFont val="標楷體"/>
        <family val="4"/>
      </rPr>
      <t>全體證券金融公司資產負債統計表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</si>
  <si>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</si>
  <si>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增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</si>
  <si>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</si>
  <si>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產</t>
    </r>
  </si>
  <si>
    <r>
      <t xml:space="preserve">  </t>
    </r>
    <r>
      <rPr>
        <sz val="11"/>
        <rFont val="標楷體"/>
        <family val="4"/>
      </rPr>
      <t>現金及存放銀行</t>
    </r>
  </si>
  <si>
    <r>
      <t xml:space="preserve">  </t>
    </r>
    <r>
      <rPr>
        <sz val="11"/>
        <rFont val="標楷體"/>
        <family val="4"/>
      </rPr>
      <t>附賣回票債券投資</t>
    </r>
  </si>
  <si>
    <r>
      <t xml:space="preserve">  </t>
    </r>
    <r>
      <rPr>
        <sz val="11"/>
        <rFont val="標楷體"/>
        <family val="4"/>
      </rPr>
      <t>證券融資</t>
    </r>
  </si>
  <si>
    <r>
      <t xml:space="preserve">    </t>
    </r>
    <r>
      <rPr>
        <sz val="11"/>
        <rFont val="標楷體"/>
        <family val="4"/>
      </rPr>
      <t>減：備抵呆帳</t>
    </r>
  </si>
  <si>
    <r>
      <t xml:space="preserve">  </t>
    </r>
    <r>
      <rPr>
        <sz val="11"/>
        <rFont val="標楷體"/>
        <family val="4"/>
      </rPr>
      <t>備供出售金融資產淨額</t>
    </r>
  </si>
  <si>
    <r>
      <t xml:space="preserve">  </t>
    </r>
    <r>
      <rPr>
        <sz val="11"/>
        <rFont val="標楷體"/>
        <family val="4"/>
      </rPr>
      <t>持有至到期日金融資產淨額</t>
    </r>
  </si>
  <si>
    <r>
      <t xml:space="preserve">  </t>
    </r>
    <r>
      <rPr>
        <sz val="11"/>
        <rFont val="標楷體"/>
        <family val="4"/>
      </rPr>
      <t>不動產及設備</t>
    </r>
  </si>
  <si>
    <r>
      <t xml:space="preserve">    </t>
    </r>
    <r>
      <rPr>
        <sz val="11"/>
        <rFont val="標楷體"/>
        <family val="4"/>
      </rPr>
      <t>減：累計折舊</t>
    </r>
  </si>
  <si>
    <r>
      <t xml:space="preserve">    </t>
    </r>
    <r>
      <rPr>
        <sz val="11"/>
        <rFont val="標楷體"/>
        <family val="4"/>
      </rPr>
      <t>減：累計減損</t>
    </r>
  </si>
  <si>
    <r>
      <t xml:space="preserve">  </t>
    </r>
    <r>
      <rPr>
        <sz val="11"/>
        <rFont val="標楷體"/>
        <family val="4"/>
      </rPr>
      <t>投資性不動產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</si>
  <si>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r>
      <t xml:space="preserve">  </t>
    </r>
    <r>
      <rPr>
        <sz val="11"/>
        <rFont val="標楷體"/>
        <family val="4"/>
      </rPr>
      <t>遞延所得稅資產</t>
    </r>
  </si>
  <si>
    <r>
      <t xml:space="preserve">  </t>
    </r>
    <r>
      <rPr>
        <sz val="11"/>
        <rFont val="標楷體"/>
        <family val="4"/>
      </rPr>
      <t>應收利息及收益</t>
    </r>
  </si>
  <si>
    <r>
      <t xml:space="preserve">  </t>
    </r>
    <r>
      <rPr>
        <sz val="11"/>
        <rFont val="標楷體"/>
        <family val="4"/>
      </rPr>
      <t>其他金融資產</t>
    </r>
  </si>
  <si>
    <r>
      <t xml:space="preserve">  </t>
    </r>
    <r>
      <rPr>
        <sz val="11"/>
        <rFont val="標楷體"/>
        <family val="4"/>
      </rPr>
      <t>其他資產</t>
    </r>
  </si>
  <si>
    <r>
      <t xml:space="preserve">    </t>
    </r>
    <r>
      <rPr>
        <sz val="11"/>
        <rFont val="標楷體"/>
        <family val="4"/>
      </rPr>
      <t>資產總計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</si>
  <si>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</si>
  <si>
    <r>
      <t xml:space="preserve">  </t>
    </r>
    <r>
      <rPr>
        <sz val="11"/>
        <rFont val="標楷體"/>
        <family val="4"/>
      </rPr>
      <t>借入款</t>
    </r>
  </si>
  <si>
    <r>
      <t xml:space="preserve">  </t>
    </r>
    <r>
      <rPr>
        <sz val="11"/>
        <rFont val="標楷體"/>
        <family val="4"/>
      </rPr>
      <t>附買回票債券負債</t>
    </r>
  </si>
  <si>
    <r>
      <t xml:space="preserve">  </t>
    </r>
    <r>
      <rPr>
        <sz val="11"/>
        <rFont val="標楷體"/>
        <family val="4"/>
      </rPr>
      <t>遞延所得稅負債</t>
    </r>
  </si>
  <si>
    <r>
      <t xml:space="preserve">  </t>
    </r>
    <r>
      <rPr>
        <sz val="11"/>
        <rFont val="標楷體"/>
        <family val="4"/>
      </rPr>
      <t>應付融券價款</t>
    </r>
  </si>
  <si>
    <r>
      <t xml:space="preserve">  </t>
    </r>
    <r>
      <rPr>
        <sz val="11"/>
        <rFont val="標楷體"/>
        <family val="4"/>
      </rPr>
      <t>存入保證金</t>
    </r>
  </si>
  <si>
    <r>
      <t xml:space="preserve">  </t>
    </r>
    <r>
      <rPr>
        <sz val="11"/>
        <rFont val="標楷體"/>
        <family val="4"/>
      </rPr>
      <t>應付利息</t>
    </r>
  </si>
  <si>
    <r>
      <t xml:space="preserve">  </t>
    </r>
    <r>
      <rPr>
        <sz val="11"/>
        <rFont val="標楷體"/>
        <family val="4"/>
      </rPr>
      <t>其他金融負債</t>
    </r>
  </si>
  <si>
    <r>
      <t xml:space="preserve">  </t>
    </r>
    <r>
      <rPr>
        <sz val="11"/>
        <rFont val="標楷體"/>
        <family val="4"/>
      </rPr>
      <t>其他負債</t>
    </r>
  </si>
  <si>
    <r>
      <t xml:space="preserve">    </t>
    </r>
    <r>
      <rPr>
        <sz val="11"/>
        <rFont val="標楷體"/>
        <family val="4"/>
      </rPr>
      <t>負債總計</t>
    </r>
  </si>
  <si>
    <r>
      <rPr>
        <sz val="11"/>
        <rFont val="標楷體"/>
        <family val="4"/>
      </rPr>
      <t>權益</t>
    </r>
  </si>
  <si>
    <r>
      <t xml:space="preserve">  </t>
    </r>
    <r>
      <rPr>
        <sz val="11"/>
        <rFont val="標楷體"/>
        <family val="4"/>
      </rPr>
      <t>股本</t>
    </r>
  </si>
  <si>
    <r>
      <t xml:space="preserve">  </t>
    </r>
    <r>
      <rPr>
        <sz val="11"/>
        <rFont val="標楷體"/>
        <family val="4"/>
      </rPr>
      <t>保留盈餘</t>
    </r>
  </si>
  <si>
    <r>
      <t xml:space="preserve">  </t>
    </r>
    <r>
      <rPr>
        <sz val="11"/>
        <rFont val="標楷體"/>
        <family val="4"/>
      </rPr>
      <t>其他權益</t>
    </r>
  </si>
  <si>
    <r>
      <t xml:space="preserve">    </t>
    </r>
    <r>
      <rPr>
        <sz val="11"/>
        <rFont val="標楷體"/>
        <family val="4"/>
      </rPr>
      <t>權益總計</t>
    </r>
  </si>
  <si>
    <r>
      <t xml:space="preserve">    </t>
    </r>
    <r>
      <rPr>
        <sz val="11"/>
        <rFont val="標楷體"/>
        <family val="4"/>
      </rPr>
      <t>負債及權益總計</t>
    </r>
  </si>
  <si>
    <r>
      <rPr>
        <sz val="11"/>
        <rFont val="標楷體"/>
        <family val="4"/>
      </rPr>
      <t>本表不包括下列表外項目：</t>
    </r>
  </si>
  <si>
    <r>
      <t xml:space="preserve">  </t>
    </r>
    <r>
      <rPr>
        <sz val="11"/>
        <rFont val="標楷體"/>
        <family val="4"/>
      </rPr>
      <t>保管有價證券</t>
    </r>
  </si>
  <si>
    <r>
      <t xml:space="preserve">  </t>
    </r>
    <r>
      <rPr>
        <sz val="11"/>
        <rFont val="標楷體"/>
        <family val="4"/>
      </rPr>
      <t>受託保管有價證券</t>
    </r>
  </si>
  <si>
    <r>
      <t xml:space="preserve">  </t>
    </r>
    <r>
      <rPr>
        <sz val="11"/>
        <rFont val="標楷體"/>
        <family val="4"/>
      </rPr>
      <t>證券融券</t>
    </r>
  </si>
  <si>
    <r>
      <t xml:space="preserve">  </t>
    </r>
    <r>
      <rPr>
        <sz val="11"/>
        <rFont val="標楷體"/>
        <family val="4"/>
      </rPr>
      <t>資本公積</t>
    </r>
  </si>
  <si>
    <r>
      <rPr>
        <sz val="20"/>
        <rFont val="標楷體"/>
        <family val="4"/>
      </rPr>
      <t>全體證券金融公司綜合損益統計表</t>
    </r>
  </si>
  <si>
    <r>
      <rPr>
        <sz val="11"/>
        <rFont val="標楷體"/>
        <family val="4"/>
      </rPr>
      <t>營業收入</t>
    </r>
  </si>
  <si>
    <r>
      <t xml:space="preserve">  </t>
    </r>
    <r>
      <rPr>
        <sz val="11"/>
        <rFont val="標楷體"/>
        <family val="4"/>
      </rPr>
      <t>利息收入</t>
    </r>
  </si>
  <si>
    <r>
      <t xml:space="preserve">    </t>
    </r>
    <r>
      <rPr>
        <sz val="11"/>
        <rFont val="標楷體"/>
        <family val="4"/>
      </rPr>
      <t>融資利息收入</t>
    </r>
  </si>
  <si>
    <r>
      <t xml:space="preserve">    </t>
    </r>
    <r>
      <rPr>
        <sz val="11"/>
        <rFont val="標楷體"/>
        <family val="4"/>
      </rPr>
      <t>債券利息收入</t>
    </r>
  </si>
  <si>
    <r>
      <t xml:space="preserve">  </t>
    </r>
    <r>
      <rPr>
        <sz val="11"/>
        <rFont val="標楷體"/>
        <family val="4"/>
      </rPr>
      <t>手續費收入</t>
    </r>
  </si>
  <si>
    <r>
      <t xml:space="preserve">  </t>
    </r>
    <r>
      <rPr>
        <sz val="11"/>
        <rFont val="標楷體"/>
        <family val="4"/>
      </rPr>
      <t>其他營業收入</t>
    </r>
  </si>
  <si>
    <r>
      <t xml:space="preserve">      </t>
    </r>
    <r>
      <rPr>
        <sz val="11"/>
        <rFont val="標楷體"/>
        <family val="4"/>
      </rPr>
      <t>營業收入合計</t>
    </r>
  </si>
  <si>
    <r>
      <rPr>
        <sz val="11"/>
        <rFont val="標楷體"/>
        <family val="4"/>
      </rPr>
      <t>營業支出</t>
    </r>
  </si>
  <si>
    <r>
      <t xml:space="preserve">  </t>
    </r>
    <r>
      <rPr>
        <sz val="11"/>
        <rFont val="標楷體"/>
        <family val="4"/>
      </rPr>
      <t>利息支出</t>
    </r>
  </si>
  <si>
    <r>
      <t xml:space="preserve">    </t>
    </r>
    <r>
      <rPr>
        <sz val="11"/>
        <rFont val="標楷體"/>
        <family val="4"/>
      </rPr>
      <t>發行商業本票利息支出</t>
    </r>
  </si>
  <si>
    <r>
      <t xml:space="preserve">    </t>
    </r>
    <r>
      <rPr>
        <sz val="11"/>
        <rFont val="標楷體"/>
        <family val="4"/>
      </rPr>
      <t>銀行借款利息支出</t>
    </r>
  </si>
  <si>
    <r>
      <t xml:space="preserve">    </t>
    </r>
    <r>
      <rPr>
        <sz val="11"/>
        <rFont val="標楷體"/>
        <family val="4"/>
      </rPr>
      <t>融券利息支出</t>
    </r>
  </si>
  <si>
    <r>
      <t xml:space="preserve">  </t>
    </r>
    <r>
      <rPr>
        <sz val="11"/>
        <rFont val="標楷體"/>
        <family val="4"/>
      </rPr>
      <t>手續費支出</t>
    </r>
  </si>
  <si>
    <r>
      <t xml:space="preserve">  </t>
    </r>
    <r>
      <rPr>
        <sz val="11"/>
        <rFont val="標楷體"/>
        <family val="4"/>
      </rPr>
      <t>其他營業支出</t>
    </r>
  </si>
  <si>
    <r>
      <t xml:space="preserve">      </t>
    </r>
    <r>
      <rPr>
        <sz val="11"/>
        <rFont val="標楷體"/>
        <family val="4"/>
      </rPr>
      <t>營業支出合計</t>
    </r>
  </si>
  <si>
    <r>
      <rPr>
        <sz val="11"/>
        <rFont val="標楷體"/>
        <family val="4"/>
      </rPr>
      <t>營業利益</t>
    </r>
  </si>
  <si>
    <r>
      <rPr>
        <sz val="11"/>
        <rFont val="標楷體"/>
        <family val="4"/>
      </rPr>
      <t>營業外淨收益</t>
    </r>
  </si>
  <si>
    <r>
      <rPr>
        <sz val="11"/>
        <rFont val="標楷體"/>
        <family val="4"/>
      </rPr>
      <t>所得稅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費用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利益</t>
    </r>
  </si>
  <si>
    <r>
      <rPr>
        <sz val="11"/>
        <rFont val="標楷體"/>
        <family val="4"/>
      </rPr>
      <t>本期稅後淨利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</si>
  <si>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本期其他綜合損益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</si>
  <si>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本期綜合損益總額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</si>
  <si>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別</t>
    </r>
  </si>
  <si>
    <r>
      <rPr>
        <sz val="20"/>
        <rFont val="標楷體"/>
        <family val="4"/>
      </rPr>
      <t>三、證券融資融券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</si>
  <si>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證券融資</t>
    </r>
  </si>
  <si>
    <r>
      <t xml:space="preserve"> </t>
    </r>
    <r>
      <rPr>
        <sz val="11"/>
        <rFont val="標楷體"/>
        <family val="4"/>
      </rPr>
      <t>註：本表所列證券融資未減備抵呆帳。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</si>
  <si>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證券融券</t>
    </r>
  </si>
  <si>
    <r>
      <rPr>
        <sz val="20"/>
        <rFont val="標楷體"/>
        <family val="4"/>
      </rPr>
      <t>各證券金融公司證券融資統計表</t>
    </r>
  </si>
  <si>
    <t>單位：新臺幣百萬元</t>
  </si>
  <si>
    <t>玖、證券金融公司業務</t>
  </si>
  <si>
    <t>一、資產負債</t>
  </si>
  <si>
    <r>
      <t xml:space="preserve">  </t>
    </r>
    <r>
      <rPr>
        <sz val="11"/>
        <rFont val="標楷體"/>
        <family val="4"/>
      </rPr>
      <t>業務、總務及管理費用</t>
    </r>
  </si>
  <si>
    <r>
      <t xml:space="preserve">  </t>
    </r>
    <r>
      <rPr>
        <sz val="11"/>
        <rFont val="標楷體"/>
        <family val="4"/>
      </rPr>
      <t>本期所得稅資產</t>
    </r>
  </si>
  <si>
    <r>
      <t xml:space="preserve">  </t>
    </r>
    <r>
      <rPr>
        <sz val="11"/>
        <rFont val="標楷體"/>
        <family val="4"/>
      </rPr>
      <t>本期所得稅負債</t>
    </r>
  </si>
  <si>
    <t>二、綜合損益</t>
  </si>
  <si>
    <t xml:space="preserve">  </t>
  </si>
  <si>
    <r>
      <rPr>
        <sz val="20"/>
        <rFont val="標楷體"/>
        <family val="4"/>
      </rPr>
      <t>各證券金融公司證券融券統計表</t>
    </r>
  </si>
  <si>
    <t xml:space="preserve">- </t>
  </si>
  <si>
    <t>各證券金融公司稅前淨利統計表</t>
  </si>
  <si>
    <t>元大106</t>
  </si>
  <si>
    <t>環華106</t>
  </si>
  <si>
    <t>元大105</t>
  </si>
  <si>
    <t>環華105</t>
  </si>
  <si>
    <t xml:space="preserve">  衡量之金融資產</t>
  </si>
  <si>
    <t xml:space="preserve"> 按攤銷後成本衡量之金融資產</t>
  </si>
  <si>
    <t xml:space="preserve">- </t>
  </si>
  <si>
    <r>
      <t>106</t>
    </r>
    <r>
      <rPr>
        <sz val="11"/>
        <rFont val="標楷體"/>
        <family val="4"/>
      </rPr>
      <t>年底</t>
    </r>
  </si>
  <si>
    <r>
      <t>107</t>
    </r>
    <r>
      <rPr>
        <sz val="11"/>
        <rFont val="標楷體"/>
        <family val="4"/>
      </rPr>
      <t>年底</t>
    </r>
  </si>
  <si>
    <t>-</t>
  </si>
  <si>
    <t>-</t>
  </si>
  <si>
    <t>-</t>
  </si>
  <si>
    <t>-</t>
  </si>
  <si>
    <r>
      <t>106</t>
    </r>
    <r>
      <rPr>
        <sz val="11"/>
        <rFont val="標楷體"/>
        <family val="4"/>
      </rPr>
      <t>年</t>
    </r>
  </si>
  <si>
    <r>
      <t>107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</si>
  <si>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繼續營業單位稅前淨利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</si>
  <si>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t>106</t>
    </r>
    <r>
      <rPr>
        <sz val="11"/>
        <rFont val="標楷體"/>
        <family val="4"/>
      </rPr>
      <t>年底</t>
    </r>
  </si>
  <si>
    <r>
      <t>107</t>
    </r>
    <r>
      <rPr>
        <sz val="11"/>
        <rFont val="標楷體"/>
        <family val="4"/>
      </rPr>
      <t>年底</t>
    </r>
  </si>
  <si>
    <r>
      <t>106</t>
    </r>
    <r>
      <rPr>
        <sz val="11"/>
        <rFont val="標楷體"/>
        <family val="4"/>
      </rPr>
      <t>年底</t>
    </r>
  </si>
  <si>
    <r>
      <t>107</t>
    </r>
    <r>
      <rPr>
        <sz val="11"/>
        <rFont val="標楷體"/>
        <family val="4"/>
      </rPr>
      <t>年底</t>
    </r>
  </si>
  <si>
    <r>
      <t>106</t>
    </r>
    <r>
      <rPr>
        <sz val="11"/>
        <rFont val="標楷體"/>
        <family val="4"/>
      </rPr>
      <t>年底</t>
    </r>
  </si>
  <si>
    <r>
      <t xml:space="preserve">   1.</t>
    </r>
    <r>
      <rPr>
        <sz val="13"/>
        <rFont val="標楷體"/>
        <family val="4"/>
      </rPr>
      <t>負債占權益倍數：</t>
    </r>
    <r>
      <rPr>
        <sz val="13"/>
        <rFont val="Times New Roman"/>
        <family val="1"/>
      </rPr>
      <t>107</t>
    </r>
    <r>
      <rPr>
        <sz val="13"/>
        <rFont val="標楷體"/>
        <family val="4"/>
      </rPr>
      <t>年底全體證券金融公司負債占權益倍數為</t>
    </r>
    <r>
      <rPr>
        <sz val="13"/>
        <rFont val="Times New Roman"/>
        <family val="1"/>
      </rPr>
      <t xml:space="preserve"> 1.4 </t>
    </r>
    <r>
      <rPr>
        <sz val="13"/>
        <rFont val="標楷體"/>
        <family val="4"/>
      </rPr>
      <t>倍，較上年底減少</t>
    </r>
  </si>
  <si>
    <r>
      <t xml:space="preserve">       0.1</t>
    </r>
    <r>
      <rPr>
        <sz val="13"/>
        <rFont val="標楷體"/>
        <family val="4"/>
      </rPr>
      <t>倍。</t>
    </r>
  </si>
  <si>
    <r>
      <t>106</t>
    </r>
    <r>
      <rPr>
        <sz val="11"/>
        <rFont val="標楷體"/>
        <family val="4"/>
      </rPr>
      <t>年</t>
    </r>
  </si>
  <si>
    <r>
      <t>107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</si>
  <si>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稅前淨利占營業收入比率</t>
    </r>
    <r>
      <rPr>
        <sz val="11"/>
        <rFont val="Times New Roman"/>
        <family val="1"/>
      </rPr>
      <t>(%)</t>
    </r>
  </si>
  <si>
    <r>
      <rPr>
        <sz val="11"/>
        <rFont val="標楷體"/>
        <family val="4"/>
      </rPr>
      <t>稅前淨利占平均權益比率</t>
    </r>
    <r>
      <rPr>
        <sz val="11"/>
        <rFont val="Times New Roman"/>
        <family val="1"/>
      </rPr>
      <t>(%)</t>
    </r>
  </si>
  <si>
    <t>1.6</t>
  </si>
  <si>
    <t>2.4</t>
  </si>
  <si>
    <t>0.8</t>
  </si>
  <si>
    <t>-</t>
  </si>
  <si>
    <t xml:space="preserve"> 透過其他綜合損益按公允價值</t>
  </si>
  <si>
    <r>
      <t>107</t>
    </r>
    <r>
      <rPr>
        <sz val="20"/>
        <rFont val="標楷體"/>
        <family val="4"/>
      </rPr>
      <t>年底</t>
    </r>
  </si>
  <si>
    <r>
      <t xml:space="preserve">     107</t>
    </r>
    <r>
      <rPr>
        <sz val="13"/>
        <rFont val="標楷體"/>
        <family val="4"/>
      </rPr>
      <t>年底證券金融公司計有元大證券金融公司及環華證券金融公司</t>
    </r>
    <r>
      <rPr>
        <sz val="13"/>
        <rFont val="Times New Roman"/>
        <family val="1"/>
      </rPr>
      <t>2</t>
    </r>
    <r>
      <rPr>
        <sz val="13"/>
        <rFont val="標楷體"/>
        <family val="4"/>
      </rPr>
      <t>家。</t>
    </r>
  </si>
  <si>
    <r>
      <t xml:space="preserve">     107</t>
    </r>
    <r>
      <rPr>
        <sz val="13"/>
        <rFont val="標楷體"/>
        <family val="4"/>
      </rPr>
      <t>年底全體證券金融公司資產總計</t>
    </r>
    <r>
      <rPr>
        <sz val="13"/>
        <rFont val="Times New Roman"/>
        <family val="1"/>
      </rPr>
      <t>35,387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>7.2%</t>
    </r>
    <r>
      <rPr>
        <sz val="13"/>
        <rFont val="標楷體"/>
        <family val="4"/>
      </rPr>
      <t>；負債總計</t>
    </r>
  </si>
  <si>
    <r>
      <t>20,594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>10.0%</t>
    </r>
    <r>
      <rPr>
        <sz val="13"/>
        <rFont val="標楷體"/>
        <family val="4"/>
      </rPr>
      <t>；權益總計</t>
    </r>
    <r>
      <rPr>
        <sz val="13"/>
        <rFont val="Times New Roman"/>
        <family val="1"/>
      </rPr>
      <t>14,793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>2.9%</t>
    </r>
    <r>
      <rPr>
        <sz val="13"/>
        <rFont val="標楷體"/>
        <family val="4"/>
      </rPr>
      <t>。</t>
    </r>
  </si>
  <si>
    <t>%</t>
  </si>
  <si>
    <r>
      <t xml:space="preserve">  </t>
    </r>
    <r>
      <rPr>
        <sz val="11"/>
        <rFont val="標楷體"/>
        <family val="4"/>
      </rPr>
      <t>採權益法之投資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</si>
  <si>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t xml:space="preserve"> 透過損益按公允價值衡量之金融</t>
  </si>
  <si>
    <t xml:space="preserve">  資產</t>
  </si>
  <si>
    <t xml:space="preserve">  負債</t>
  </si>
  <si>
    <r>
      <t>圖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 xml:space="preserve"> 全體證券金融公司資產負債結構</t>
    </r>
  </si>
  <si>
    <t xml:space="preserve"> 除列按攤銷後成本衡量之金融資產</t>
  </si>
  <si>
    <t xml:space="preserve">  淨損益</t>
  </si>
  <si>
    <t xml:space="preserve"> 採用權益法認列之關聯企業及合資</t>
  </si>
  <si>
    <t xml:space="preserve">  損益之份額</t>
  </si>
  <si>
    <t xml:space="preserve"> 金融資產及金融負債評價損益</t>
  </si>
  <si>
    <t xml:space="preserve"> 處分投資損益</t>
  </si>
  <si>
    <t xml:space="preserve"> 其他營業外損益</t>
  </si>
  <si>
    <t xml:space="preserve"> 資產減損迴轉利益(減損損失)</t>
  </si>
  <si>
    <t>%</t>
  </si>
  <si>
    <t>%</t>
  </si>
  <si>
    <t>%</t>
  </si>
  <si>
    <t>%</t>
  </si>
  <si>
    <t>%</t>
  </si>
  <si>
    <t>%</t>
  </si>
  <si>
    <r>
      <t xml:space="preserve">       107</t>
    </r>
    <r>
      <rPr>
        <sz val="13"/>
        <rFont val="標楷體"/>
        <family val="4"/>
      </rPr>
      <t>年全體證券金融公司稅前淨利</t>
    </r>
    <r>
      <rPr>
        <sz val="13"/>
        <rFont val="Times New Roman"/>
        <family val="1"/>
      </rPr>
      <t>684</t>
    </r>
    <r>
      <rPr>
        <sz val="13"/>
        <rFont val="標楷體"/>
        <family val="4"/>
      </rPr>
      <t>百萬元，較上年減少</t>
    </r>
    <r>
      <rPr>
        <sz val="13"/>
        <rFont val="Times New Roman"/>
        <family val="1"/>
      </rPr>
      <t>1,607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>70.1%</t>
    </r>
    <r>
      <rPr>
        <sz val="13"/>
        <rFont val="標楷體"/>
        <family val="4"/>
      </rPr>
      <t>。</t>
    </r>
  </si>
  <si>
    <r>
      <t xml:space="preserve">     107</t>
    </r>
    <r>
      <rPr>
        <sz val="13"/>
        <rFont val="標楷體"/>
        <family val="4"/>
      </rPr>
      <t>年底全體證券金融公司證券融券合計</t>
    </r>
    <r>
      <rPr>
        <sz val="13"/>
        <rFont val="Times New Roman"/>
        <family val="1"/>
      </rPr>
      <t xml:space="preserve"> 906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>116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>11.4%</t>
    </r>
    <r>
      <rPr>
        <sz val="13"/>
        <rFont val="標楷體"/>
        <family val="4"/>
      </rPr>
      <t>。</t>
    </r>
    <r>
      <rPr>
        <sz val="13"/>
        <rFont val="Times New Roman"/>
        <family val="1"/>
      </rPr>
      <t xml:space="preserve"> </t>
    </r>
  </si>
  <si>
    <r>
      <t xml:space="preserve">     107</t>
    </r>
    <r>
      <rPr>
        <sz val="13"/>
        <rFont val="標楷體"/>
        <family val="4"/>
      </rPr>
      <t>年底全體證券金融公司證券融資合計</t>
    </r>
    <r>
      <rPr>
        <sz val="13"/>
        <rFont val="Times New Roman"/>
        <family val="1"/>
      </rPr>
      <t>7,340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>3,682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>33.4%</t>
    </r>
    <r>
      <rPr>
        <sz val="13"/>
        <rFont val="標楷體"/>
        <family val="4"/>
      </rPr>
      <t>。</t>
    </r>
    <r>
      <rPr>
        <sz val="13"/>
        <rFont val="Times New Roman"/>
        <family val="1"/>
      </rPr>
      <t xml:space="preserve"> </t>
    </r>
  </si>
  <si>
    <r>
      <rPr>
        <sz val="11"/>
        <rFont val="標楷體"/>
        <family val="4"/>
      </rPr>
      <t>負債占權益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</si>
  <si>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權</t>
    </r>
    <r>
      <rPr>
        <sz val="11"/>
        <rFont val="標楷體"/>
        <family val="4"/>
      </rPr>
      <t>益</t>
    </r>
    <r>
      <rPr>
        <sz val="11"/>
        <rFont val="標楷體"/>
        <family val="4"/>
      </rPr>
      <t>占</t>
    </r>
    <r>
      <rPr>
        <sz val="11"/>
        <rFont val="標楷體"/>
        <family val="4"/>
      </rPr>
      <t>資</t>
    </r>
    <r>
      <rPr>
        <sz val="11"/>
        <rFont val="標楷體"/>
        <family val="4"/>
      </rPr>
      <t>產</t>
    </r>
    <r>
      <rPr>
        <sz val="11"/>
        <rFont val="標楷體"/>
        <family val="4"/>
      </rPr>
      <t>比</t>
    </r>
    <r>
      <rPr>
        <sz val="11"/>
        <rFont val="標楷體"/>
        <family val="4"/>
      </rPr>
      <t>率</t>
    </r>
    <r>
      <rPr>
        <sz val="11"/>
        <rFont val="Times New Roman"/>
        <family val="1"/>
      </rPr>
      <t>(%)</t>
    </r>
  </si>
  <si>
    <r>
      <t xml:space="preserve">   1.</t>
    </r>
    <r>
      <rPr>
        <sz val="13"/>
        <rFont val="標楷體"/>
        <family val="4"/>
      </rPr>
      <t>稅前淨利占營業收入比率：</t>
    </r>
    <r>
      <rPr>
        <sz val="13"/>
        <rFont val="Times New Roman"/>
        <family val="1"/>
      </rPr>
      <t>107</t>
    </r>
    <r>
      <rPr>
        <sz val="13"/>
        <rFont val="標楷體"/>
        <family val="4"/>
      </rPr>
      <t>年全體證券金融公司稅前淨利占營業收入比率為</t>
    </r>
    <r>
      <rPr>
        <sz val="13"/>
        <rFont val="Times New Roman"/>
        <family val="1"/>
      </rPr>
      <t>64.7%</t>
    </r>
  </si>
  <si>
    <r>
      <t xml:space="preserve">      </t>
    </r>
    <r>
      <rPr>
        <sz val="13"/>
        <rFont val="標楷體"/>
        <family val="4"/>
      </rPr>
      <t>，較上年減少</t>
    </r>
    <r>
      <rPr>
        <sz val="13"/>
        <rFont val="Times New Roman"/>
        <family val="1"/>
      </rPr>
      <t xml:space="preserve"> 167.6</t>
    </r>
    <r>
      <rPr>
        <sz val="13"/>
        <rFont val="標楷體"/>
        <family val="4"/>
      </rPr>
      <t>個百分點。</t>
    </r>
  </si>
  <si>
    <r>
      <t xml:space="preserve">   2.</t>
    </r>
    <r>
      <rPr>
        <sz val="13"/>
        <rFont val="標楷體"/>
        <family val="4"/>
      </rPr>
      <t>稅前淨利占平均權益比率：</t>
    </r>
    <r>
      <rPr>
        <sz val="13"/>
        <rFont val="Times New Roman"/>
        <family val="1"/>
      </rPr>
      <t>107</t>
    </r>
    <r>
      <rPr>
        <sz val="13"/>
        <rFont val="標楷體"/>
        <family val="4"/>
      </rPr>
      <t>年全體證券金融公司稅前淨利占平均權益比率為</t>
    </r>
    <r>
      <rPr>
        <sz val="13"/>
        <rFont val="Times New Roman"/>
        <family val="1"/>
      </rPr>
      <t>4.6%</t>
    </r>
  </si>
  <si>
    <r>
      <t xml:space="preserve">      </t>
    </r>
    <r>
      <rPr>
        <sz val="13"/>
        <rFont val="標楷體"/>
        <family val="4"/>
      </rPr>
      <t>，較上年減少</t>
    </r>
    <r>
      <rPr>
        <sz val="13"/>
        <rFont val="Times New Roman"/>
        <family val="1"/>
      </rPr>
      <t>10.6</t>
    </r>
    <r>
      <rPr>
        <sz val="13"/>
        <rFont val="標楷體"/>
        <family val="4"/>
      </rPr>
      <t>個百分點。</t>
    </r>
  </si>
  <si>
    <r>
      <t xml:space="preserve">   2.</t>
    </r>
    <r>
      <rPr>
        <sz val="13"/>
        <rFont val="標楷體"/>
        <family val="4"/>
      </rPr>
      <t>權益占資產比率：</t>
    </r>
    <r>
      <rPr>
        <sz val="13"/>
        <rFont val="Times New Roman"/>
        <family val="1"/>
      </rPr>
      <t>107</t>
    </r>
    <r>
      <rPr>
        <sz val="13"/>
        <rFont val="標楷體"/>
        <family val="4"/>
      </rPr>
      <t>年底全體證券金融公司權益占資產比率為</t>
    </r>
    <r>
      <rPr>
        <sz val="13"/>
        <rFont val="Times New Roman"/>
        <family val="1"/>
      </rPr>
      <t>41.8%</t>
    </r>
    <r>
      <rPr>
        <sz val="13"/>
        <rFont val="標楷體"/>
        <family val="4"/>
      </rPr>
      <t>，較上年底增加</t>
    </r>
  </si>
  <si>
    <r>
      <t xml:space="preserve">     1.8</t>
    </r>
    <r>
      <rPr>
        <sz val="13"/>
        <rFont val="標楷體"/>
        <family val="4"/>
      </rPr>
      <t>個百分點。</t>
    </r>
  </si>
  <si>
    <r>
      <rPr>
        <sz val="20"/>
        <rFont val="標楷體"/>
        <family val="4"/>
      </rPr>
      <t>各證券金融公司資本比率分析表</t>
    </r>
  </si>
  <si>
    <r>
      <rPr>
        <sz val="10"/>
        <rFont val="標楷體"/>
        <family val="4"/>
      </rP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證券金融公司自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>年起適用國際財務報告準則第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號「金融工具」。</t>
    </r>
  </si>
  <si>
    <r>
      <t xml:space="preserve">   </t>
    </r>
    <r>
      <rPr>
        <sz val="11"/>
        <rFont val="Times New Roman"/>
        <family val="1"/>
      </rPr>
      <t xml:space="preserve"> 2.</t>
    </r>
    <r>
      <rPr>
        <sz val="10"/>
        <rFont val="標楷體"/>
        <family val="4"/>
      </rPr>
      <t>應付融券價款係融券人融券賣出股票所得價款扣除相關費用後，作為融券擔保之金額。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</si>
</sst>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  <numFmt numFmtId="191" formatCode="#,##0_ "/>
    <numFmt numFmtId="192" formatCode="#,##0.000_ "/>
    <numFmt numFmtId="193" formatCode="#,##0.0000"/>
    <numFmt numFmtId="194" formatCode="0.00_ "/>
    <numFmt numFmtId="195" formatCode="0.000_ "/>
    <numFmt numFmtId="196" formatCode="0.0000_ "/>
    <numFmt numFmtId="197" formatCode="0.00_);[Red]\(0.00\)"/>
    <numFmt numFmtId="198" formatCode="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"/>
    <numFmt numFmtId="204" formatCode="#,##0.0_);[Red]\(#,##0.0\)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22"/>
      <name val="標楷體"/>
      <family val="4"/>
    </font>
    <font>
      <sz val="11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 quotePrefix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 quotePrefix="1">
      <alignment horizontal="right" vertical="center"/>
    </xf>
    <xf numFmtId="0" fontId="6" fillId="0" borderId="12" xfId="0" applyFont="1" applyBorder="1" applyAlignment="1" quotePrefix="1">
      <alignment horizontal="right" vertical="center"/>
    </xf>
    <xf numFmtId="3" fontId="6" fillId="0" borderId="0" xfId="0" applyNumberFormat="1" applyFont="1" applyAlignment="1">
      <alignment vertical="center"/>
    </xf>
    <xf numFmtId="194" fontId="6" fillId="0" borderId="0" xfId="0" applyNumberFormat="1" applyFont="1" applyAlignment="1">
      <alignment vertical="center"/>
    </xf>
    <xf numFmtId="0" fontId="6" fillId="0" borderId="12" xfId="0" applyNumberFormat="1" applyFont="1" applyBorder="1" applyAlignment="1" quotePrefix="1">
      <alignment horizontal="right"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 quotePrefix="1">
      <alignment horizontal="right" vertical="center"/>
    </xf>
    <xf numFmtId="3" fontId="6" fillId="0" borderId="10" xfId="0" applyNumberFormat="1" applyFont="1" applyBorder="1" applyAlignment="1" quotePrefix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 quotePrefix="1">
      <alignment horizontal="right" vertical="center"/>
    </xf>
    <xf numFmtId="191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 quotePrefix="1">
      <alignment horizontal="right" vertical="center"/>
    </xf>
    <xf numFmtId="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6" fillId="0" borderId="12" xfId="0" applyNumberFormat="1" applyFont="1" applyBorder="1" applyAlignment="1" quotePrefix="1">
      <alignment horizontal="right" vertical="center"/>
    </xf>
    <xf numFmtId="176" fontId="6" fillId="0" borderId="10" xfId="0" applyNumberFormat="1" applyFont="1" applyBorder="1" applyAlignment="1" quotePrefix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10" xfId="0" applyNumberFormat="1" applyFont="1" applyBorder="1" applyAlignment="1" quotePrefix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187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87" fontId="6" fillId="0" borderId="11" xfId="0" applyNumberFormat="1" applyFont="1" applyBorder="1" applyAlignment="1">
      <alignment horizontal="right" vertical="center"/>
    </xf>
    <xf numFmtId="187" fontId="6" fillId="0" borderId="13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87" fontId="6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187" fontId="6" fillId="0" borderId="12" xfId="0" applyNumberFormat="1" applyFont="1" applyBorder="1" applyAlignment="1" quotePrefix="1">
      <alignment horizontal="right" vertical="center"/>
    </xf>
    <xf numFmtId="187" fontId="6" fillId="0" borderId="13" xfId="0" applyNumberFormat="1" applyFont="1" applyBorder="1" applyAlignment="1" quotePrefix="1">
      <alignment horizontal="right" vertical="center"/>
    </xf>
    <xf numFmtId="204" fontId="6" fillId="0" borderId="10" xfId="0" applyNumberFormat="1" applyFont="1" applyBorder="1" applyAlignment="1" quotePrefix="1">
      <alignment horizontal="right" vertical="center"/>
    </xf>
    <xf numFmtId="187" fontId="13" fillId="0" borderId="12" xfId="0" applyNumberFormat="1" applyFont="1" applyBorder="1" applyAlignment="1" quotePrefix="1">
      <alignment horizontal="right" vertical="center"/>
    </xf>
    <xf numFmtId="187" fontId="6" fillId="0" borderId="11" xfId="0" applyNumberFormat="1" applyFont="1" applyBorder="1" applyAlignment="1">
      <alignment vertical="center"/>
    </xf>
    <xf numFmtId="210" fontId="6" fillId="0" borderId="0" xfId="0" applyNumberFormat="1" applyFont="1" applyAlignment="1">
      <alignment vertical="center"/>
    </xf>
    <xf numFmtId="189" fontId="6" fillId="0" borderId="10" xfId="0" applyNumberFormat="1" applyFont="1" applyBorder="1" applyAlignment="1" quotePrefix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0.003"/>
          <c:y val="-0.014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25"/>
          <c:y val="0.325"/>
          <c:w val="0.39225"/>
          <c:h val="0.553"/>
        </c:manualLayout>
      </c:layout>
      <c:pie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107年底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kUpDiag">
                <a:fgClr>
                  <a:srgbClr val="E3E3E3"/>
                </a:fgClr>
                <a:bgClr>
                  <a:srgbClr val="C7ED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FFFF99"/>
                </a:fgClr>
                <a:bgClr>
                  <a:srgbClr val="35A544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透過其他綜合損益按公允價值衡量之金融資產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按攤銷後成本衡量之金融資產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不動產及設備淨額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投資性不動產淨額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'[1]證券'!$B$2:$B$15</c:f>
              <c:strCache>
                <c:ptCount val="14"/>
                <c:pt idx="0">
                  <c:v>現金及存放銀行0.9%</c:v>
                </c:pt>
                <c:pt idx="1">
                  <c:v>透過損益按公允價值衡量之金融資產0.1%</c:v>
                </c:pt>
                <c:pt idx="2">
                  <c:v>透過其他綜合損益按公允價值衡量之金融資產10.9%</c:v>
                </c:pt>
                <c:pt idx="3">
                  <c:v>按攤銷後成本衡量之金融資產1.7%</c:v>
                </c:pt>
                <c:pt idx="5">
                  <c:v>證券融資20.7%</c:v>
                </c:pt>
                <c:pt idx="6">
                  <c:v>不動產及設備淨額1.2%</c:v>
                </c:pt>
                <c:pt idx="8">
                  <c:v>投資性不動產淨額0.9%</c:v>
                </c:pt>
                <c:pt idx="9">
                  <c:v>應收利息及收益1.2%</c:v>
                </c:pt>
                <c:pt idx="10">
                  <c:v>其他資產62.0%</c:v>
                </c:pt>
                <c:pt idx="11">
                  <c:v>遞延所得稅資產0.3%</c:v>
                </c:pt>
                <c:pt idx="13">
                  <c:v>本期所得稅資產0.1%</c:v>
                </c:pt>
              </c:strCache>
            </c:strRef>
          </c:cat>
          <c:val>
            <c:numRef>
              <c:f>'[1]證券'!$C$2:$C$15</c:f>
              <c:numCache>
                <c:ptCount val="14"/>
                <c:pt idx="0">
                  <c:v>0.9</c:v>
                </c:pt>
                <c:pt idx="1">
                  <c:v>0.1</c:v>
                </c:pt>
                <c:pt idx="2">
                  <c:v>10.9</c:v>
                </c:pt>
                <c:pt idx="3">
                  <c:v>1.7</c:v>
                </c:pt>
                <c:pt idx="5">
                  <c:v>20.7</c:v>
                </c:pt>
                <c:pt idx="6">
                  <c:v>1.2</c:v>
                </c:pt>
                <c:pt idx="8">
                  <c:v>0.9</c:v>
                </c:pt>
                <c:pt idx="9">
                  <c:v>1.2</c:v>
                </c:pt>
                <c:pt idx="10">
                  <c:v>62</c:v>
                </c:pt>
                <c:pt idx="11">
                  <c:v>0.3</c:v>
                </c:pt>
                <c:pt idx="13">
                  <c:v>0.1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0.022"/>
          <c:y val="-0.002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125"/>
          <c:y val="0.21975"/>
          <c:w val="0.386"/>
          <c:h val="0.506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'[1]證券'!$B$18:$B$26</c:f>
              <c:strCache>
                <c:ptCount val="9"/>
                <c:pt idx="0">
                  <c:v>借入款48.0%</c:v>
                </c:pt>
                <c:pt idx="3">
                  <c:v>應付融券價款3.6%</c:v>
                </c:pt>
                <c:pt idx="4">
                  <c:v>存入保證金5.7%</c:v>
                </c:pt>
                <c:pt idx="5">
                  <c:v>應付利息0%</c:v>
                </c:pt>
                <c:pt idx="6">
                  <c:v>本期所得稅負債0.3%</c:v>
                </c:pt>
                <c:pt idx="7">
                  <c:v>其他負債0.6%</c:v>
                </c:pt>
                <c:pt idx="8">
                  <c:v>權益41.8%</c:v>
                </c:pt>
              </c:strCache>
            </c:strRef>
          </c:cat>
          <c:val>
            <c:numRef>
              <c:f>'[1]證券'!$C$18:$C$26</c:f>
              <c:numCache>
                <c:ptCount val="9"/>
                <c:pt idx="0">
                  <c:v>48</c:v>
                </c:pt>
                <c:pt idx="1">
                  <c:v>0</c:v>
                </c:pt>
                <c:pt idx="2">
                  <c:v>0</c:v>
                </c:pt>
                <c:pt idx="3">
                  <c:v>3.6</c:v>
                </c:pt>
                <c:pt idx="4">
                  <c:v>5.7</c:v>
                </c:pt>
                <c:pt idx="5">
                  <c:v>0</c:v>
                </c:pt>
                <c:pt idx="6">
                  <c:v>0.3</c:v>
                </c:pt>
                <c:pt idx="7">
                  <c:v>0.6</c:v>
                </c:pt>
                <c:pt idx="8">
                  <c:v>41.8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0.48</cdr:y>
    </cdr:from>
    <cdr:to>
      <cdr:x>0.60525</cdr:x>
      <cdr:y>0.71025</cdr:y>
    </cdr:to>
    <cdr:sp>
      <cdr:nvSpPr>
        <cdr:cNvPr id="1" name="橢圓 1"/>
        <cdr:cNvSpPr>
          <a:spLocks/>
        </cdr:cNvSpPr>
      </cdr:nvSpPr>
      <cdr:spPr>
        <a:xfrm>
          <a:off x="2600325" y="1847850"/>
          <a:ext cx="962025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</cdr:x>
      <cdr:y>0.50675</cdr:y>
    </cdr:from>
    <cdr:to>
      <cdr:x>0.848</cdr:x>
      <cdr:y>0.5235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533900" y="2085975"/>
          <a:ext cx="428625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0.36575</cdr:y>
    </cdr:from>
    <cdr:to>
      <cdr:x>0.58125</cdr:x>
      <cdr:y>0.561</cdr:y>
    </cdr:to>
    <cdr:sp>
      <cdr:nvSpPr>
        <cdr:cNvPr id="2" name="橢圓 10"/>
        <cdr:cNvSpPr>
          <a:spLocks/>
        </cdr:cNvSpPr>
      </cdr:nvSpPr>
      <cdr:spPr>
        <a:xfrm>
          <a:off x="2533650" y="1504950"/>
          <a:ext cx="866775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30</xdr:row>
      <xdr:rowOff>142875</xdr:rowOff>
    </xdr:from>
    <xdr:to>
      <xdr:col>6</xdr:col>
      <xdr:colOff>428625</xdr:colOff>
      <xdr:row>30</xdr:row>
      <xdr:rowOff>142875</xdr:rowOff>
    </xdr:to>
    <xdr:sp>
      <xdr:nvSpPr>
        <xdr:cNvPr id="1" name="Line 142"/>
        <xdr:cNvSpPr>
          <a:spLocks/>
        </xdr:cNvSpPr>
      </xdr:nvSpPr>
      <xdr:spPr>
        <a:xfrm>
          <a:off x="49434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47625</xdr:rowOff>
    </xdr:from>
    <xdr:to>
      <xdr:col>7</xdr:col>
      <xdr:colOff>704850</xdr:colOff>
      <xdr:row>20</xdr:row>
      <xdr:rowOff>142875</xdr:rowOff>
    </xdr:to>
    <xdr:graphicFrame>
      <xdr:nvGraphicFramePr>
        <xdr:cNvPr id="2" name="圖表 3"/>
        <xdr:cNvGraphicFramePr/>
      </xdr:nvGraphicFramePr>
      <xdr:xfrm>
        <a:off x="85725" y="752475"/>
        <a:ext cx="5886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114300</xdr:rowOff>
    </xdr:from>
    <xdr:to>
      <xdr:col>7</xdr:col>
      <xdr:colOff>704850</xdr:colOff>
      <xdr:row>42</xdr:row>
      <xdr:rowOff>28575</xdr:rowOff>
    </xdr:to>
    <xdr:graphicFrame>
      <xdr:nvGraphicFramePr>
        <xdr:cNvPr id="3" name="圖表 6"/>
        <xdr:cNvGraphicFramePr/>
      </xdr:nvGraphicFramePr>
      <xdr:xfrm>
        <a:off x="114300" y="4800600"/>
        <a:ext cx="58578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C1" t="str">
            <v>107年底</v>
          </cell>
        </row>
        <row r="2">
          <cell r="B2" t="str">
            <v>現金及存放銀行0.9%</v>
          </cell>
          <cell r="C2">
            <v>0.9</v>
          </cell>
        </row>
        <row r="3">
          <cell r="B3" t="str">
            <v>透過損益按公允價值衡量之金融資產0.1%</v>
          </cell>
          <cell r="C3">
            <v>0.1</v>
          </cell>
        </row>
        <row r="4">
          <cell r="B4" t="str">
            <v>透過其他綜合損益按公允價值衡量之金融資產10.9%</v>
          </cell>
          <cell r="C4">
            <v>10.9</v>
          </cell>
        </row>
        <row r="5">
          <cell r="B5" t="str">
            <v>按攤銷後成本衡量之金融資產1.7%</v>
          </cell>
          <cell r="C5">
            <v>1.7</v>
          </cell>
        </row>
        <row r="7">
          <cell r="B7" t="str">
            <v>證券融資20.7%</v>
          </cell>
          <cell r="C7">
            <v>20.7</v>
          </cell>
        </row>
        <row r="8">
          <cell r="B8" t="str">
            <v>不動產及設備淨額1.2%</v>
          </cell>
          <cell r="C8">
            <v>1.2</v>
          </cell>
        </row>
        <row r="10">
          <cell r="B10" t="str">
            <v>投資性不動產淨額0.9%</v>
          </cell>
          <cell r="C10">
            <v>0.9</v>
          </cell>
        </row>
        <row r="11">
          <cell r="B11" t="str">
            <v>應收利息及收益1.2%</v>
          </cell>
          <cell r="C11">
            <v>1.2</v>
          </cell>
        </row>
        <row r="12">
          <cell r="B12" t="str">
            <v>其他資產62.0%</v>
          </cell>
          <cell r="C12">
            <v>62</v>
          </cell>
        </row>
        <row r="13">
          <cell r="B13" t="str">
            <v>遞延所得稅資產0.3%</v>
          </cell>
          <cell r="C13">
            <v>0.3</v>
          </cell>
        </row>
        <row r="15">
          <cell r="B15" t="str">
            <v>本期所得稅資產0.1%</v>
          </cell>
          <cell r="C15">
            <v>0.1</v>
          </cell>
        </row>
        <row r="18">
          <cell r="B18" t="str">
            <v>借入款48.0%</v>
          </cell>
          <cell r="C18">
            <v>48</v>
          </cell>
        </row>
        <row r="19">
          <cell r="C19">
            <v>0</v>
          </cell>
        </row>
        <row r="20">
          <cell r="C20">
            <v>0</v>
          </cell>
        </row>
        <row r="21">
          <cell r="B21" t="str">
            <v>應付融券價款3.6%</v>
          </cell>
          <cell r="C21">
            <v>3.6</v>
          </cell>
        </row>
        <row r="22">
          <cell r="B22" t="str">
            <v>存入保證金5.7%</v>
          </cell>
          <cell r="C22">
            <v>5.7</v>
          </cell>
        </row>
        <row r="23">
          <cell r="B23" t="str">
            <v>應付利息0%</v>
          </cell>
          <cell r="C23">
            <v>0</v>
          </cell>
        </row>
        <row r="24">
          <cell r="B24" t="str">
            <v>本期所得稅負債0.3%</v>
          </cell>
          <cell r="C24">
            <v>0.3</v>
          </cell>
        </row>
        <row r="25">
          <cell r="B25" t="str">
            <v>其他負債0.6%</v>
          </cell>
          <cell r="C25">
            <v>0.6</v>
          </cell>
        </row>
        <row r="26">
          <cell r="B26" t="str">
            <v>權益41.8%</v>
          </cell>
          <cell r="C26">
            <v>41.8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B2">
      <selection activeCell="B2" sqref="B2"/>
    </sheetView>
  </sheetViews>
  <sheetFormatPr defaultColWidth="9.00390625" defaultRowHeight="16.5"/>
  <cols>
    <col min="1" max="1" width="22.00390625" style="3" customWidth="1"/>
    <col min="2" max="2" width="30.875" style="3" customWidth="1"/>
    <col min="3" max="3" width="12.625" style="3" customWidth="1"/>
    <col min="4" max="4" width="8.625" style="3" customWidth="1"/>
    <col min="5" max="5" width="12.625" style="3" customWidth="1"/>
    <col min="6" max="6" width="8.125" style="3" customWidth="1"/>
    <col min="7" max="7" width="12.625" style="3" customWidth="1"/>
    <col min="8" max="8" width="8.625" style="3" customWidth="1"/>
    <col min="9" max="9" width="2.625" style="3" customWidth="1"/>
    <col min="10" max="11" width="13.625" style="3" customWidth="1"/>
    <col min="12" max="16384" width="8.875" style="3" customWidth="1"/>
  </cols>
  <sheetData>
    <row r="1" spans="1:11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4.5" customHeight="1">
      <c r="A2" s="2"/>
      <c r="B2" s="33" t="s">
        <v>87</v>
      </c>
      <c r="C2" s="2"/>
      <c r="D2" s="2"/>
      <c r="E2" s="2"/>
      <c r="F2" s="2"/>
      <c r="G2" s="2"/>
      <c r="H2" s="2"/>
      <c r="I2" s="2"/>
      <c r="J2" s="2"/>
      <c r="K2" s="2"/>
    </row>
    <row r="3" spans="1:1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2"/>
      <c r="B4" s="5" t="s">
        <v>130</v>
      </c>
      <c r="C4" s="2"/>
      <c r="D4" s="2"/>
      <c r="E4" s="2"/>
      <c r="F4" s="2"/>
      <c r="G4" s="2"/>
      <c r="H4" s="2"/>
      <c r="I4" s="2"/>
      <c r="J4" s="2"/>
      <c r="K4" s="2"/>
    </row>
    <row r="5" spans="1:11" ht="7.5" customHeight="1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30" customHeight="1">
      <c r="A6" s="2"/>
      <c r="B6" s="32" t="s">
        <v>88</v>
      </c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2"/>
      <c r="B7" s="5" t="s">
        <v>131</v>
      </c>
      <c r="C7" s="2"/>
      <c r="D7" s="2"/>
      <c r="E7" s="2"/>
      <c r="F7" s="2"/>
      <c r="G7" s="2"/>
      <c r="H7" s="2"/>
      <c r="I7" s="2"/>
      <c r="J7" s="2"/>
      <c r="K7" s="2"/>
    </row>
    <row r="8" spans="1:11" ht="18" customHeight="1">
      <c r="A8" s="2"/>
      <c r="B8" s="5" t="s">
        <v>132</v>
      </c>
      <c r="C8" s="2"/>
      <c r="D8" s="2"/>
      <c r="E8" s="2"/>
      <c r="F8" s="2"/>
      <c r="G8" s="2"/>
      <c r="H8" s="2"/>
      <c r="I8" s="2"/>
      <c r="J8" s="2"/>
      <c r="K8" s="2"/>
    </row>
    <row r="9" spans="1:11" ht="18" customHeight="1">
      <c r="A9" s="2"/>
      <c r="B9" s="5"/>
      <c r="C9" s="2"/>
      <c r="D9" s="2"/>
      <c r="E9" s="2"/>
      <c r="F9" s="2"/>
      <c r="G9" s="2"/>
      <c r="H9" s="2"/>
      <c r="I9" s="2"/>
      <c r="J9" s="2"/>
      <c r="K9" s="2"/>
    </row>
    <row r="10" spans="1:11" ht="36" customHeight="1">
      <c r="A10" s="38"/>
      <c r="B10" s="68" t="s">
        <v>17</v>
      </c>
      <c r="C10" s="68"/>
      <c r="D10" s="68"/>
      <c r="E10" s="68"/>
      <c r="F10" s="68"/>
      <c r="G10" s="68"/>
      <c r="H10" s="68"/>
      <c r="I10" s="38"/>
      <c r="J10" s="38"/>
      <c r="K10" s="2"/>
    </row>
    <row r="11" spans="1:11" ht="15" customHeight="1">
      <c r="A11" s="2"/>
      <c r="B11" s="2"/>
      <c r="C11" s="2"/>
      <c r="D11" s="2"/>
      <c r="E11" s="2"/>
      <c r="F11" s="2"/>
      <c r="G11" s="72" t="s">
        <v>9</v>
      </c>
      <c r="H11" s="72"/>
      <c r="I11" s="2"/>
      <c r="J11" s="2"/>
      <c r="K11" s="2"/>
    </row>
    <row r="12" spans="1:11" ht="15" customHeight="1">
      <c r="A12" s="2"/>
      <c r="B12" s="71" t="s">
        <v>18</v>
      </c>
      <c r="C12" s="71" t="s">
        <v>105</v>
      </c>
      <c r="D12" s="71"/>
      <c r="E12" s="73" t="s">
        <v>104</v>
      </c>
      <c r="F12" s="74"/>
      <c r="G12" s="71" t="s">
        <v>19</v>
      </c>
      <c r="H12" s="71"/>
      <c r="I12" s="2"/>
      <c r="J12" s="2"/>
      <c r="K12" s="2"/>
    </row>
    <row r="13" spans="1:11" ht="15" customHeight="1">
      <c r="A13" s="2"/>
      <c r="B13" s="71"/>
      <c r="C13" s="6" t="s">
        <v>20</v>
      </c>
      <c r="D13" s="6" t="s">
        <v>133</v>
      </c>
      <c r="E13" s="6" t="s">
        <v>20</v>
      </c>
      <c r="F13" s="6" t="s">
        <v>150</v>
      </c>
      <c r="G13" s="6" t="s">
        <v>20</v>
      </c>
      <c r="H13" s="6" t="s">
        <v>151</v>
      </c>
      <c r="I13" s="2"/>
      <c r="J13" s="2"/>
      <c r="K13" s="2"/>
    </row>
    <row r="14" spans="1:11" ht="15" customHeight="1">
      <c r="A14" s="2"/>
      <c r="B14" s="14" t="s">
        <v>21</v>
      </c>
      <c r="C14" s="14" t="s">
        <v>0</v>
      </c>
      <c r="D14" s="14" t="s">
        <v>1</v>
      </c>
      <c r="E14" s="14" t="s">
        <v>0</v>
      </c>
      <c r="F14" s="14" t="s">
        <v>1</v>
      </c>
      <c r="G14" s="14" t="s">
        <v>0</v>
      </c>
      <c r="H14" s="14" t="s">
        <v>2</v>
      </c>
      <c r="I14" s="2"/>
      <c r="J14" s="2"/>
      <c r="K14" s="2"/>
    </row>
    <row r="15" spans="1:11" ht="15" customHeight="1">
      <c r="A15" s="2"/>
      <c r="B15" s="15" t="s">
        <v>22</v>
      </c>
      <c r="C15" s="16">
        <v>300</v>
      </c>
      <c r="D15" s="51">
        <v>0.9</v>
      </c>
      <c r="E15" s="16">
        <v>145</v>
      </c>
      <c r="F15" s="34">
        <v>0.380437634465026</v>
      </c>
      <c r="G15" s="16">
        <f>C15-E15</f>
        <v>155</v>
      </c>
      <c r="H15" s="51">
        <f>G15/E15*100</f>
        <v>106.89655172413792</v>
      </c>
      <c r="I15" s="2"/>
      <c r="J15" s="19"/>
      <c r="K15" s="2"/>
    </row>
    <row r="16" spans="1:11" ht="15" customHeight="1">
      <c r="A16" s="2"/>
      <c r="B16" s="50" t="s">
        <v>135</v>
      </c>
      <c r="C16" s="16"/>
      <c r="D16" s="51"/>
      <c r="E16" s="16"/>
      <c r="F16" s="34"/>
      <c r="G16" s="16"/>
      <c r="H16" s="51"/>
      <c r="I16" s="2"/>
      <c r="J16" s="19"/>
      <c r="K16" s="2"/>
    </row>
    <row r="17" spans="1:11" ht="15" customHeight="1">
      <c r="A17" s="2"/>
      <c r="B17" s="50" t="s">
        <v>136</v>
      </c>
      <c r="C17" s="16">
        <v>23</v>
      </c>
      <c r="D17" s="51">
        <v>0.06499561986040071</v>
      </c>
      <c r="E17" s="16">
        <v>35</v>
      </c>
      <c r="F17" s="34">
        <v>0.09182977383638559</v>
      </c>
      <c r="G17" s="16">
        <v>-12</v>
      </c>
      <c r="H17" s="51">
        <v>-34.285714285714285</v>
      </c>
      <c r="I17" s="2"/>
      <c r="J17" s="19"/>
      <c r="K17" s="2"/>
    </row>
    <row r="18" spans="1:11" ht="15" customHeight="1">
      <c r="A18" s="2"/>
      <c r="B18" s="50" t="s">
        <v>128</v>
      </c>
      <c r="C18" s="16"/>
      <c r="D18" s="51"/>
      <c r="E18" s="16"/>
      <c r="F18" s="34"/>
      <c r="G18" s="16"/>
      <c r="H18" s="51"/>
      <c r="I18" s="2"/>
      <c r="J18" s="19"/>
      <c r="K18" s="2"/>
    </row>
    <row r="19" spans="1:11" ht="15" customHeight="1">
      <c r="A19" s="2"/>
      <c r="B19" s="50" t="s">
        <v>101</v>
      </c>
      <c r="C19" s="16">
        <v>3842</v>
      </c>
      <c r="D19" s="51">
        <f>C19/$C$36*100</f>
        <v>10.857094413202589</v>
      </c>
      <c r="E19" s="16" t="s">
        <v>108</v>
      </c>
      <c r="F19" s="34" t="s">
        <v>108</v>
      </c>
      <c r="G19" s="16">
        <v>3842</v>
      </c>
      <c r="H19" s="51" t="s">
        <v>107</v>
      </c>
      <c r="I19" s="2"/>
      <c r="J19" s="19"/>
      <c r="K19" s="2"/>
    </row>
    <row r="20" spans="1:11" ht="15" customHeight="1">
      <c r="A20" s="2"/>
      <c r="B20" s="50" t="s">
        <v>102</v>
      </c>
      <c r="C20" s="16">
        <v>600</v>
      </c>
      <c r="D20" s="51">
        <f>C20/$C$36*100</f>
        <v>1.6955379094017577</v>
      </c>
      <c r="E20" s="16" t="s">
        <v>108</v>
      </c>
      <c r="F20" s="34" t="s">
        <v>108</v>
      </c>
      <c r="G20" s="16">
        <v>600</v>
      </c>
      <c r="H20" s="51" t="s">
        <v>108</v>
      </c>
      <c r="I20" s="2"/>
      <c r="J20" s="19"/>
      <c r="K20" s="2"/>
    </row>
    <row r="21" spans="1:11" ht="15" customHeight="1">
      <c r="A21" s="2"/>
      <c r="B21" s="15" t="s">
        <v>23</v>
      </c>
      <c r="C21" s="16" t="s">
        <v>108</v>
      </c>
      <c r="D21" s="51" t="s">
        <v>107</v>
      </c>
      <c r="E21" s="16" t="s">
        <v>108</v>
      </c>
      <c r="F21" s="34" t="s">
        <v>108</v>
      </c>
      <c r="G21" s="16" t="s">
        <v>107</v>
      </c>
      <c r="H21" s="51" t="s">
        <v>108</v>
      </c>
      <c r="I21" s="2"/>
      <c r="J21" s="19"/>
      <c r="K21" s="2"/>
    </row>
    <row r="22" spans="1:11" ht="15" customHeight="1">
      <c r="A22" s="2"/>
      <c r="B22" s="15" t="s">
        <v>33</v>
      </c>
      <c r="C22" s="20">
        <v>414</v>
      </c>
      <c r="D22" s="51">
        <f>C22/$C$36*100</f>
        <v>1.1699211574872128</v>
      </c>
      <c r="E22" s="20">
        <v>375</v>
      </c>
      <c r="F22" s="34">
        <v>0.9838904339612742</v>
      </c>
      <c r="G22" s="16">
        <f>C22-E22</f>
        <v>39</v>
      </c>
      <c r="H22" s="51">
        <f>G22/E22*100</f>
        <v>10.4</v>
      </c>
      <c r="I22" s="2"/>
      <c r="J22" s="19"/>
      <c r="K22" s="2"/>
    </row>
    <row r="23" spans="1:11" ht="15" customHeight="1">
      <c r="A23" s="2"/>
      <c r="B23" s="15" t="s">
        <v>24</v>
      </c>
      <c r="C23" s="16">
        <v>7340</v>
      </c>
      <c r="D23" s="51">
        <v>20.8</v>
      </c>
      <c r="E23" s="16">
        <v>11022</v>
      </c>
      <c r="F23" s="34">
        <v>28.918507634989766</v>
      </c>
      <c r="G23" s="16">
        <f aca="true" t="shared" si="0" ref="G23:G60">C23-E23</f>
        <v>-3682</v>
      </c>
      <c r="H23" s="51">
        <f aca="true" t="shared" si="1" ref="H23:H56">G23/E23*100</f>
        <v>-33.40591544184359</v>
      </c>
      <c r="I23" s="2"/>
      <c r="J23" s="19"/>
      <c r="K23" s="2"/>
    </row>
    <row r="24" spans="1:11" ht="15" customHeight="1">
      <c r="A24" s="2"/>
      <c r="B24" s="15" t="s">
        <v>25</v>
      </c>
      <c r="C24" s="20">
        <v>-23</v>
      </c>
      <c r="D24" s="51">
        <f>C24/$C$36*100</f>
        <v>-0.06499561986040071</v>
      </c>
      <c r="E24" s="20">
        <v>-1</v>
      </c>
      <c r="F24" s="16" t="s">
        <v>103</v>
      </c>
      <c r="G24" s="16">
        <f t="shared" si="0"/>
        <v>-22</v>
      </c>
      <c r="H24" s="54" t="s">
        <v>127</v>
      </c>
      <c r="I24" s="2"/>
      <c r="J24" s="19"/>
      <c r="K24" s="2"/>
    </row>
    <row r="25" spans="1:11" ht="15" customHeight="1">
      <c r="A25" s="2"/>
      <c r="B25" s="15" t="s">
        <v>90</v>
      </c>
      <c r="C25" s="20">
        <v>45</v>
      </c>
      <c r="D25" s="51">
        <f>C25/$C$36*100</f>
        <v>0.12716534320513184</v>
      </c>
      <c r="E25" s="20">
        <v>26</v>
      </c>
      <c r="F25" s="34" t="s">
        <v>103</v>
      </c>
      <c r="G25" s="16">
        <f t="shared" si="0"/>
        <v>19</v>
      </c>
      <c r="H25" s="51">
        <f t="shared" si="1"/>
        <v>73.07692307692307</v>
      </c>
      <c r="I25" s="2"/>
      <c r="J25" s="19"/>
      <c r="K25" s="2"/>
    </row>
    <row r="26" spans="1:11" ht="15" customHeight="1">
      <c r="A26" s="2"/>
      <c r="B26" s="15" t="s">
        <v>26</v>
      </c>
      <c r="C26" s="16" t="s">
        <v>108</v>
      </c>
      <c r="D26" s="51" t="s">
        <v>107</v>
      </c>
      <c r="E26" s="16">
        <v>3967</v>
      </c>
      <c r="F26" s="34">
        <v>10.408248937398332</v>
      </c>
      <c r="G26" s="16">
        <v>-3967</v>
      </c>
      <c r="H26" s="51">
        <f t="shared" si="1"/>
        <v>-100</v>
      </c>
      <c r="I26" s="2"/>
      <c r="J26" s="19"/>
      <c r="K26" s="2"/>
    </row>
    <row r="27" spans="1:11" ht="15" customHeight="1">
      <c r="A27" s="2"/>
      <c r="B27" s="15" t="s">
        <v>27</v>
      </c>
      <c r="C27" s="16" t="s">
        <v>108</v>
      </c>
      <c r="D27" s="51" t="s">
        <v>107</v>
      </c>
      <c r="E27" s="16">
        <v>604</v>
      </c>
      <c r="F27" s="34">
        <v>1.5847195256336255</v>
      </c>
      <c r="G27" s="16">
        <v>-604</v>
      </c>
      <c r="H27" s="51">
        <f t="shared" si="1"/>
        <v>-100</v>
      </c>
      <c r="I27" s="2"/>
      <c r="J27" s="19"/>
      <c r="K27" s="2"/>
    </row>
    <row r="28" spans="1:11" ht="15" customHeight="1">
      <c r="A28" s="2"/>
      <c r="B28" s="15" t="s">
        <v>134</v>
      </c>
      <c r="C28" s="16" t="s">
        <v>106</v>
      </c>
      <c r="D28" s="51" t="s">
        <v>107</v>
      </c>
      <c r="E28" s="16" t="s">
        <v>103</v>
      </c>
      <c r="F28" s="16" t="s">
        <v>103</v>
      </c>
      <c r="G28" s="16" t="s">
        <v>107</v>
      </c>
      <c r="H28" s="51" t="s">
        <v>95</v>
      </c>
      <c r="I28" s="2"/>
      <c r="J28" s="19"/>
      <c r="K28" s="2"/>
    </row>
    <row r="29" spans="1:11" ht="15" customHeight="1">
      <c r="A29" s="2"/>
      <c r="B29" s="15" t="s">
        <v>28</v>
      </c>
      <c r="C29" s="16">
        <v>650</v>
      </c>
      <c r="D29" s="51">
        <f>C29/$C$36*100</f>
        <v>1.8368327351852374</v>
      </c>
      <c r="E29" s="16">
        <v>634</v>
      </c>
      <c r="F29" s="34">
        <v>1.6</v>
      </c>
      <c r="G29" s="16">
        <f t="shared" si="0"/>
        <v>16</v>
      </c>
      <c r="H29" s="51">
        <f t="shared" si="1"/>
        <v>2.5236593059936907</v>
      </c>
      <c r="I29" s="2"/>
      <c r="J29" s="19"/>
      <c r="K29" s="2"/>
    </row>
    <row r="30" spans="1:11" ht="15" customHeight="1">
      <c r="A30" s="2"/>
      <c r="B30" s="15" t="s">
        <v>29</v>
      </c>
      <c r="C30" s="20">
        <v>-162</v>
      </c>
      <c r="D30" s="51">
        <f>C30/$C$36*100</f>
        <v>-0.45779523553847457</v>
      </c>
      <c r="E30" s="20">
        <v>-155</v>
      </c>
      <c r="F30" s="34">
        <v>-0.4066747127039933</v>
      </c>
      <c r="G30" s="16">
        <f t="shared" si="0"/>
        <v>-7</v>
      </c>
      <c r="H30" s="51" t="s">
        <v>127</v>
      </c>
      <c r="I30" s="2"/>
      <c r="J30" s="19"/>
      <c r="K30" s="2"/>
    </row>
    <row r="31" spans="1:11" ht="15" customHeight="1">
      <c r="A31" s="2"/>
      <c r="B31" s="15" t="s">
        <v>30</v>
      </c>
      <c r="C31" s="20">
        <v>-23</v>
      </c>
      <c r="D31" s="51">
        <f>C31/$C$36*100</f>
        <v>-0.06499561986040071</v>
      </c>
      <c r="E31" s="20">
        <v>-23</v>
      </c>
      <c r="F31" s="34">
        <v>0</v>
      </c>
      <c r="G31" s="16" t="s">
        <v>109</v>
      </c>
      <c r="H31" s="51" t="s">
        <v>107</v>
      </c>
      <c r="I31" s="2"/>
      <c r="J31" s="19"/>
      <c r="K31" s="2"/>
    </row>
    <row r="32" spans="1:11" ht="15" customHeight="1">
      <c r="A32" s="2"/>
      <c r="B32" s="15" t="s">
        <v>31</v>
      </c>
      <c r="C32" s="20">
        <v>329</v>
      </c>
      <c r="D32" s="51">
        <f>C32/$C$36*100</f>
        <v>0.9297199536552971</v>
      </c>
      <c r="E32" s="20">
        <v>335</v>
      </c>
      <c r="F32" s="34">
        <v>0.8789421210054049</v>
      </c>
      <c r="G32" s="16">
        <f t="shared" si="0"/>
        <v>-6</v>
      </c>
      <c r="H32" s="51">
        <f t="shared" si="1"/>
        <v>-1.791044776119403</v>
      </c>
      <c r="I32" s="2"/>
      <c r="J32" s="19"/>
      <c r="K32" s="2"/>
    </row>
    <row r="33" spans="1:11" ht="15" customHeight="1">
      <c r="A33" s="2"/>
      <c r="B33" s="15" t="s">
        <v>32</v>
      </c>
      <c r="C33" s="20">
        <v>113</v>
      </c>
      <c r="D33" s="51">
        <f>C33/$C$36*100</f>
        <v>0.3193263062706644</v>
      </c>
      <c r="E33" s="20">
        <v>142</v>
      </c>
      <c r="F33" s="34">
        <v>0.3725665109933358</v>
      </c>
      <c r="G33" s="16">
        <f t="shared" si="0"/>
        <v>-29</v>
      </c>
      <c r="H33" s="51">
        <f t="shared" si="1"/>
        <v>-20.422535211267608</v>
      </c>
      <c r="I33" s="2"/>
      <c r="J33" s="19"/>
      <c r="K33" s="2"/>
    </row>
    <row r="34" spans="1:11" ht="15" customHeight="1">
      <c r="A34" s="2"/>
      <c r="B34" s="15" t="s">
        <v>34</v>
      </c>
      <c r="C34" s="16" t="s">
        <v>108</v>
      </c>
      <c r="D34" s="51" t="s">
        <v>107</v>
      </c>
      <c r="E34" s="16" t="s">
        <v>103</v>
      </c>
      <c r="F34" s="16" t="s">
        <v>103</v>
      </c>
      <c r="G34" s="16" t="s">
        <v>107</v>
      </c>
      <c r="H34" s="51" t="s">
        <v>95</v>
      </c>
      <c r="I34" s="2"/>
      <c r="J34" s="19"/>
      <c r="K34" s="2"/>
    </row>
    <row r="35" spans="1:11" ht="15" customHeight="1">
      <c r="A35" s="2"/>
      <c r="B35" s="21" t="s">
        <v>35</v>
      </c>
      <c r="C35" s="22">
        <v>21939</v>
      </c>
      <c r="D35" s="51">
        <f>C35/$C$36*100</f>
        <v>61.99734365727527</v>
      </c>
      <c r="E35" s="22">
        <v>21008</v>
      </c>
      <c r="F35" s="34">
        <v>55.11885396442252</v>
      </c>
      <c r="G35" s="16">
        <f t="shared" si="0"/>
        <v>931</v>
      </c>
      <c r="H35" s="51">
        <f t="shared" si="1"/>
        <v>4.431645087585681</v>
      </c>
      <c r="I35" s="2"/>
      <c r="J35" s="19"/>
      <c r="K35" s="2"/>
    </row>
    <row r="36" spans="1:11" ht="15" customHeight="1">
      <c r="A36" s="2"/>
      <c r="B36" s="7" t="s">
        <v>36</v>
      </c>
      <c r="C36" s="23">
        <v>35387</v>
      </c>
      <c r="D36" s="40">
        <f>C36/$C$36*100</f>
        <v>100</v>
      </c>
      <c r="E36" s="23">
        <v>38114</v>
      </c>
      <c r="F36" s="12" t="s">
        <v>3</v>
      </c>
      <c r="G36" s="23">
        <f t="shared" si="0"/>
        <v>-2727</v>
      </c>
      <c r="H36" s="40">
        <f t="shared" si="1"/>
        <v>-7.154851235766385</v>
      </c>
      <c r="I36" s="2"/>
      <c r="J36" s="19"/>
      <c r="K36" s="2"/>
    </row>
    <row r="37" spans="1:11" ht="15" customHeight="1">
      <c r="A37" s="2"/>
      <c r="B37" s="14" t="s">
        <v>37</v>
      </c>
      <c r="C37" s="14"/>
      <c r="D37" s="51"/>
      <c r="E37" s="14"/>
      <c r="F37" s="14" t="s">
        <v>1</v>
      </c>
      <c r="G37" s="16"/>
      <c r="H37" s="51"/>
      <c r="I37" s="2"/>
      <c r="J37" s="19"/>
      <c r="K37" s="2"/>
    </row>
    <row r="38" spans="1:11" ht="15" customHeight="1">
      <c r="A38" s="2"/>
      <c r="B38" s="15" t="s">
        <v>38</v>
      </c>
      <c r="C38" s="16">
        <v>17001</v>
      </c>
      <c r="D38" s="51">
        <f>C38/$C$36*100</f>
        <v>48.0430666628988</v>
      </c>
      <c r="E38" s="16">
        <v>18723</v>
      </c>
      <c r="F38" s="34">
        <v>49.12368158681849</v>
      </c>
      <c r="G38" s="16">
        <f t="shared" si="0"/>
        <v>-1722</v>
      </c>
      <c r="H38" s="51">
        <f t="shared" si="1"/>
        <v>-9.197244031405223</v>
      </c>
      <c r="I38" s="2"/>
      <c r="J38" s="19"/>
      <c r="K38" s="2"/>
    </row>
    <row r="39" spans="1:11" ht="15" customHeight="1">
      <c r="A39" s="2"/>
      <c r="B39" s="50" t="s">
        <v>135</v>
      </c>
      <c r="C39" s="16"/>
      <c r="D39" s="51"/>
      <c r="E39" s="16"/>
      <c r="F39" s="16"/>
      <c r="G39" s="16"/>
      <c r="H39" s="51"/>
      <c r="I39" s="2"/>
      <c r="J39" s="19"/>
      <c r="K39" s="2"/>
    </row>
    <row r="40" spans="1:11" ht="15" customHeight="1">
      <c r="A40" s="2"/>
      <c r="B40" s="50" t="s">
        <v>137</v>
      </c>
      <c r="C40" s="16" t="s">
        <v>106</v>
      </c>
      <c r="D40" s="51" t="s">
        <v>106</v>
      </c>
      <c r="E40" s="16" t="s">
        <v>103</v>
      </c>
      <c r="F40" s="16" t="s">
        <v>103</v>
      </c>
      <c r="G40" s="16" t="s">
        <v>106</v>
      </c>
      <c r="H40" s="51" t="s">
        <v>103</v>
      </c>
      <c r="I40" s="2"/>
      <c r="J40" s="19"/>
      <c r="K40" s="2"/>
    </row>
    <row r="41" spans="1:11" ht="15" customHeight="1">
      <c r="A41" s="2"/>
      <c r="B41" s="15" t="s">
        <v>39</v>
      </c>
      <c r="C41" s="16" t="s">
        <v>108</v>
      </c>
      <c r="D41" s="51" t="s">
        <v>107</v>
      </c>
      <c r="E41" s="16" t="s">
        <v>103</v>
      </c>
      <c r="F41" s="16" t="s">
        <v>103</v>
      </c>
      <c r="G41" s="16" t="s">
        <v>107</v>
      </c>
      <c r="H41" s="51" t="s">
        <v>95</v>
      </c>
      <c r="I41" s="2"/>
      <c r="J41" s="19"/>
      <c r="K41" s="2"/>
    </row>
    <row r="42" spans="1:11" ht="15" customHeight="1">
      <c r="A42" s="2"/>
      <c r="B42" s="15" t="s">
        <v>91</v>
      </c>
      <c r="C42" s="17">
        <v>89</v>
      </c>
      <c r="D42" s="51">
        <f>C42/$C$36*100</f>
        <v>0.25150478989459407</v>
      </c>
      <c r="E42" s="17">
        <v>161</v>
      </c>
      <c r="F42" s="34">
        <v>0.42241695964737364</v>
      </c>
      <c r="G42" s="16">
        <f t="shared" si="0"/>
        <v>-72</v>
      </c>
      <c r="H42" s="51">
        <f t="shared" si="1"/>
        <v>-44.72049689440994</v>
      </c>
      <c r="I42" s="2"/>
      <c r="J42" s="19"/>
      <c r="K42" s="2"/>
    </row>
    <row r="43" spans="1:11" ht="15" customHeight="1">
      <c r="A43" s="2"/>
      <c r="B43" s="15" t="s">
        <v>40</v>
      </c>
      <c r="C43" s="16" t="s">
        <v>108</v>
      </c>
      <c r="D43" s="51" t="s">
        <v>107</v>
      </c>
      <c r="E43" s="16" t="s">
        <v>103</v>
      </c>
      <c r="F43" s="16" t="s">
        <v>103</v>
      </c>
      <c r="G43" s="16" t="s">
        <v>107</v>
      </c>
      <c r="H43" s="51" t="s">
        <v>95</v>
      </c>
      <c r="I43" s="2"/>
      <c r="J43" s="19"/>
      <c r="K43" s="2"/>
    </row>
    <row r="44" spans="1:11" ht="15" customHeight="1">
      <c r="A44" s="2"/>
      <c r="B44" s="15" t="s">
        <v>41</v>
      </c>
      <c r="C44" s="16">
        <v>1274</v>
      </c>
      <c r="D44" s="51">
        <f>C44/$C$36*100</f>
        <v>3.600192160963066</v>
      </c>
      <c r="E44" s="16">
        <v>1532</v>
      </c>
      <c r="F44" s="34">
        <v>4.019520386209792</v>
      </c>
      <c r="G44" s="16">
        <f t="shared" si="0"/>
        <v>-258</v>
      </c>
      <c r="H44" s="51">
        <f t="shared" si="1"/>
        <v>-16.840731070496084</v>
      </c>
      <c r="I44" s="2"/>
      <c r="J44" s="19"/>
      <c r="K44" s="2"/>
    </row>
    <row r="45" spans="1:11" ht="15" customHeight="1">
      <c r="A45" s="2"/>
      <c r="B45" s="15" t="s">
        <v>42</v>
      </c>
      <c r="C45" s="16">
        <v>2022</v>
      </c>
      <c r="D45" s="51">
        <f>C45/$C$36*100</f>
        <v>5.713962754683923</v>
      </c>
      <c r="E45" s="16">
        <v>2315</v>
      </c>
      <c r="F45" s="34">
        <v>6.073883612320932</v>
      </c>
      <c r="G45" s="16">
        <f t="shared" si="0"/>
        <v>-293</v>
      </c>
      <c r="H45" s="51">
        <f t="shared" si="1"/>
        <v>-12.65658747300216</v>
      </c>
      <c r="I45" s="2"/>
      <c r="J45" s="19"/>
      <c r="K45" s="2"/>
    </row>
    <row r="46" spans="1:11" ht="15" customHeight="1">
      <c r="A46" s="2"/>
      <c r="B46" s="15" t="s">
        <v>43</v>
      </c>
      <c r="C46" s="20">
        <v>2</v>
      </c>
      <c r="D46" s="51">
        <v>0</v>
      </c>
      <c r="E46" s="20">
        <v>3</v>
      </c>
      <c r="F46" s="34">
        <v>0</v>
      </c>
      <c r="G46" s="16">
        <f t="shared" si="0"/>
        <v>-1</v>
      </c>
      <c r="H46" s="51">
        <f t="shared" si="1"/>
        <v>-33.33333333333333</v>
      </c>
      <c r="I46" s="2"/>
      <c r="J46" s="19"/>
      <c r="K46" s="2"/>
    </row>
    <row r="47" spans="1:11" ht="15" customHeight="1">
      <c r="A47" s="2"/>
      <c r="B47" s="15" t="s">
        <v>44</v>
      </c>
      <c r="C47" s="16" t="s">
        <v>107</v>
      </c>
      <c r="D47" s="51" t="s">
        <v>109</v>
      </c>
      <c r="E47" s="16" t="s">
        <v>103</v>
      </c>
      <c r="F47" s="16" t="s">
        <v>103</v>
      </c>
      <c r="G47" s="16" t="s">
        <v>107</v>
      </c>
      <c r="H47" s="51" t="s">
        <v>95</v>
      </c>
      <c r="I47" s="2"/>
      <c r="J47" s="19"/>
      <c r="K47" s="2"/>
    </row>
    <row r="48" spans="1:11" ht="15" customHeight="1">
      <c r="A48" s="2"/>
      <c r="B48" s="21" t="s">
        <v>45</v>
      </c>
      <c r="C48" s="22">
        <v>206</v>
      </c>
      <c r="D48" s="51">
        <f>C48/$C$36*100</f>
        <v>0.5821346822279369</v>
      </c>
      <c r="E48" s="22">
        <v>149</v>
      </c>
      <c r="F48" s="34">
        <v>0.3909324657606129</v>
      </c>
      <c r="G48" s="16">
        <f t="shared" si="0"/>
        <v>57</v>
      </c>
      <c r="H48" s="51">
        <f t="shared" si="1"/>
        <v>38.25503355704698</v>
      </c>
      <c r="I48" s="2"/>
      <c r="J48" s="19"/>
      <c r="K48" s="2"/>
    </row>
    <row r="49" spans="1:11" ht="15" customHeight="1">
      <c r="A49" s="2"/>
      <c r="B49" s="7" t="s">
        <v>46</v>
      </c>
      <c r="C49" s="23">
        <v>20594</v>
      </c>
      <c r="D49" s="40">
        <f>C49/$C$36*100</f>
        <v>58.196512843699665</v>
      </c>
      <c r="E49" s="23">
        <v>22883</v>
      </c>
      <c r="F49" s="35">
        <v>60.03830613422889</v>
      </c>
      <c r="G49" s="23">
        <f t="shared" si="0"/>
        <v>-2289</v>
      </c>
      <c r="H49" s="40">
        <f t="shared" si="1"/>
        <v>-10.00305903946161</v>
      </c>
      <c r="I49" s="2"/>
      <c r="J49" s="19"/>
      <c r="K49" s="2"/>
    </row>
    <row r="50" spans="1:11" ht="15" customHeight="1">
      <c r="A50" s="2"/>
      <c r="B50" s="14" t="s">
        <v>47</v>
      </c>
      <c r="C50" s="14"/>
      <c r="D50" s="51"/>
      <c r="E50" s="14"/>
      <c r="F50" s="17"/>
      <c r="G50" s="16"/>
      <c r="H50" s="51"/>
      <c r="I50" s="2"/>
      <c r="J50" s="19"/>
      <c r="K50" s="2"/>
    </row>
    <row r="51" spans="1:11" ht="15" customHeight="1">
      <c r="A51" s="2"/>
      <c r="B51" s="15" t="s">
        <v>48</v>
      </c>
      <c r="C51" s="16">
        <v>8000</v>
      </c>
      <c r="D51" s="51">
        <f aca="true" t="shared" si="2" ref="D51:D56">C51/$C$36*100</f>
        <v>22.60717212535677</v>
      </c>
      <c r="E51" s="16">
        <v>8000</v>
      </c>
      <c r="F51" s="34">
        <v>20.989662591173847</v>
      </c>
      <c r="G51" s="16" t="s">
        <v>109</v>
      </c>
      <c r="H51" s="51" t="s">
        <v>95</v>
      </c>
      <c r="I51" s="2"/>
      <c r="J51" s="19"/>
      <c r="K51" s="2"/>
    </row>
    <row r="52" spans="1:11" ht="15" customHeight="1">
      <c r="A52" s="2"/>
      <c r="B52" s="15" t="s">
        <v>57</v>
      </c>
      <c r="C52" s="16">
        <v>28</v>
      </c>
      <c r="D52" s="51">
        <f t="shared" si="2"/>
        <v>0.07912510243874869</v>
      </c>
      <c r="E52" s="16">
        <v>28</v>
      </c>
      <c r="F52" s="34">
        <v>0.07346381906910847</v>
      </c>
      <c r="G52" s="16" t="s">
        <v>109</v>
      </c>
      <c r="H52" s="51" t="s">
        <v>95</v>
      </c>
      <c r="I52" s="2"/>
      <c r="J52" s="19"/>
      <c r="K52" s="2"/>
    </row>
    <row r="53" spans="1:11" ht="15" customHeight="1">
      <c r="A53" s="2"/>
      <c r="B53" s="15" t="s">
        <v>49</v>
      </c>
      <c r="C53" s="16">
        <v>3391</v>
      </c>
      <c r="D53" s="51">
        <f t="shared" si="2"/>
        <v>9.5826150846356</v>
      </c>
      <c r="E53" s="16">
        <v>4373</v>
      </c>
      <c r="F53" s="34">
        <v>11.473474313900404</v>
      </c>
      <c r="G53" s="16">
        <f t="shared" si="0"/>
        <v>-982</v>
      </c>
      <c r="H53" s="51">
        <f t="shared" si="1"/>
        <v>-22.455979876514977</v>
      </c>
      <c r="I53" s="2"/>
      <c r="J53" s="19"/>
      <c r="K53" s="2"/>
    </row>
    <row r="54" spans="1:11" ht="15" customHeight="1">
      <c r="A54" s="2"/>
      <c r="B54" s="21" t="s">
        <v>50</v>
      </c>
      <c r="C54" s="16">
        <v>3374</v>
      </c>
      <c r="D54" s="51">
        <f t="shared" si="2"/>
        <v>9.534574843869217</v>
      </c>
      <c r="E54" s="16">
        <v>2830</v>
      </c>
      <c r="F54" s="34">
        <v>7.425093141627748</v>
      </c>
      <c r="G54" s="16">
        <f t="shared" si="0"/>
        <v>544</v>
      </c>
      <c r="H54" s="51">
        <f t="shared" si="1"/>
        <v>19.2226148409894</v>
      </c>
      <c r="I54" s="2"/>
      <c r="J54" s="19"/>
      <c r="K54" s="2"/>
    </row>
    <row r="55" spans="1:11" ht="15" customHeight="1">
      <c r="A55" s="2"/>
      <c r="B55" s="7" t="s">
        <v>51</v>
      </c>
      <c r="C55" s="23">
        <v>14793</v>
      </c>
      <c r="D55" s="40">
        <f t="shared" si="2"/>
        <v>41.803487156300335</v>
      </c>
      <c r="E55" s="23">
        <v>15231</v>
      </c>
      <c r="F55" s="35">
        <v>39.96169386577111</v>
      </c>
      <c r="G55" s="23">
        <f t="shared" si="0"/>
        <v>-438</v>
      </c>
      <c r="H55" s="40">
        <f t="shared" si="1"/>
        <v>-2.875714004333268</v>
      </c>
      <c r="I55" s="2"/>
      <c r="J55" s="19"/>
      <c r="K55" s="2"/>
    </row>
    <row r="56" spans="1:11" ht="15" customHeight="1">
      <c r="A56" s="2"/>
      <c r="B56" s="7" t="s">
        <v>52</v>
      </c>
      <c r="C56" s="23">
        <v>35387</v>
      </c>
      <c r="D56" s="40">
        <f t="shared" si="2"/>
        <v>100</v>
      </c>
      <c r="E56" s="23">
        <v>38114</v>
      </c>
      <c r="F56" s="12" t="s">
        <v>3</v>
      </c>
      <c r="G56" s="23">
        <f t="shared" si="0"/>
        <v>-2727</v>
      </c>
      <c r="H56" s="40">
        <f t="shared" si="1"/>
        <v>-7.154851235766385</v>
      </c>
      <c r="I56" s="2"/>
      <c r="J56" s="19"/>
      <c r="K56" s="2"/>
    </row>
    <row r="57" spans="1:11" ht="15" customHeight="1">
      <c r="A57" s="2"/>
      <c r="B57" s="14" t="s">
        <v>53</v>
      </c>
      <c r="C57" s="14"/>
      <c r="D57" s="51"/>
      <c r="E57" s="14"/>
      <c r="F57" s="14" t="s">
        <v>1</v>
      </c>
      <c r="G57" s="16"/>
      <c r="H57" s="55" t="s">
        <v>2</v>
      </c>
      <c r="I57" s="2"/>
      <c r="J57" s="19"/>
      <c r="K57" s="2"/>
    </row>
    <row r="58" spans="1:11" ht="15" customHeight="1">
      <c r="A58" s="2"/>
      <c r="B58" s="15" t="s">
        <v>54</v>
      </c>
      <c r="C58" s="16">
        <v>8601</v>
      </c>
      <c r="D58" s="51">
        <f>C58/$C$36*100</f>
        <v>24.305535931274196</v>
      </c>
      <c r="E58" s="16">
        <v>12563</v>
      </c>
      <c r="F58" s="46">
        <v>32.961641391614634</v>
      </c>
      <c r="G58" s="16">
        <f t="shared" si="0"/>
        <v>-3962</v>
      </c>
      <c r="H58" s="51">
        <v>-31.5</v>
      </c>
      <c r="I58" s="2"/>
      <c r="J58" s="19"/>
      <c r="K58" s="2"/>
    </row>
    <row r="59" spans="1:11" ht="15" customHeight="1">
      <c r="A59" s="2"/>
      <c r="B59" s="15" t="s">
        <v>55</v>
      </c>
      <c r="C59" s="20">
        <v>75</v>
      </c>
      <c r="D59" s="51">
        <f>C59/$C$36*100</f>
        <v>0.21194223867521972</v>
      </c>
      <c r="E59" s="20">
        <v>75</v>
      </c>
      <c r="F59" s="46">
        <v>0.1967780867922548</v>
      </c>
      <c r="G59" s="16" t="s">
        <v>109</v>
      </c>
      <c r="H59" s="51" t="s">
        <v>95</v>
      </c>
      <c r="I59" s="2"/>
      <c r="J59" s="19"/>
      <c r="K59" s="2"/>
    </row>
    <row r="60" spans="1:11" ht="15" customHeight="1">
      <c r="A60" s="2"/>
      <c r="B60" s="21" t="s">
        <v>56</v>
      </c>
      <c r="C60" s="22">
        <v>906</v>
      </c>
      <c r="D60" s="52">
        <f>C60/$C$36*100</f>
        <v>2.560262243196654</v>
      </c>
      <c r="E60" s="22">
        <v>1022</v>
      </c>
      <c r="F60" s="47">
        <v>2.681429396022459</v>
      </c>
      <c r="G60" s="22">
        <f t="shared" si="0"/>
        <v>-116</v>
      </c>
      <c r="H60" s="52">
        <v>-11.4</v>
      </c>
      <c r="I60" s="2"/>
      <c r="J60" s="19"/>
      <c r="K60" s="2"/>
    </row>
    <row r="61" spans="2:7" s="63" customFormat="1" ht="15" customHeight="1">
      <c r="B61" s="69" t="s">
        <v>165</v>
      </c>
      <c r="C61" s="69"/>
      <c r="D61" s="69"/>
      <c r="E61" s="69"/>
      <c r="F61" s="69"/>
      <c r="G61" s="69"/>
    </row>
    <row r="62" spans="1:11" ht="15" customHeight="1">
      <c r="A62" s="2"/>
      <c r="B62" s="70" t="s">
        <v>166</v>
      </c>
      <c r="C62" s="70"/>
      <c r="D62" s="70"/>
      <c r="E62" s="70"/>
      <c r="F62" s="70"/>
      <c r="G62" s="70"/>
      <c r="H62" s="2"/>
      <c r="I62" s="2"/>
      <c r="J62" s="2"/>
      <c r="K62" s="2"/>
    </row>
    <row r="63" spans="1:11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sheetProtection/>
  <mergeCells count="8">
    <mergeCell ref="B10:H10"/>
    <mergeCell ref="B61:G61"/>
    <mergeCell ref="B62:G62"/>
    <mergeCell ref="B12:B13"/>
    <mergeCell ref="G11:H11"/>
    <mergeCell ref="C12:D12"/>
    <mergeCell ref="E12:F12"/>
    <mergeCell ref="G12:H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3">
      <selection activeCell="L25" sqref="L25"/>
    </sheetView>
  </sheetViews>
  <sheetFormatPr defaultColWidth="9.875" defaultRowHeight="16.5"/>
  <cols>
    <col min="1" max="16384" width="9.875" style="1" customWidth="1"/>
  </cols>
  <sheetData>
    <row r="1" spans="1:10" ht="27.75">
      <c r="A1" s="75" t="s">
        <v>138</v>
      </c>
      <c r="B1" s="75"/>
      <c r="C1" s="75"/>
      <c r="D1" s="75"/>
      <c r="E1" s="75"/>
      <c r="F1" s="75"/>
      <c r="G1" s="75"/>
      <c r="H1" s="75"/>
      <c r="I1" s="60"/>
      <c r="J1" s="61"/>
    </row>
    <row r="2" spans="1:10" ht="27.75">
      <c r="A2" s="76" t="s">
        <v>129</v>
      </c>
      <c r="B2" s="76"/>
      <c r="C2" s="76"/>
      <c r="D2" s="76"/>
      <c r="E2" s="76"/>
      <c r="F2" s="76"/>
      <c r="G2" s="76"/>
      <c r="H2" s="76"/>
      <c r="I2" s="62"/>
      <c r="J2" s="61"/>
    </row>
    <row r="23" ht="1.5" customHeight="1"/>
    <row r="44" ht="16.5" customHeight="1"/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zoomScale="115" zoomScaleNormal="115" zoomScalePageLayoutView="0" workbookViewId="0" topLeftCell="A31">
      <selection activeCell="B4" sqref="B4"/>
    </sheetView>
  </sheetViews>
  <sheetFormatPr defaultColWidth="9.00390625" defaultRowHeight="16.5"/>
  <cols>
    <col min="1" max="1" width="22.625" style="3" customWidth="1"/>
    <col min="2" max="2" width="32.625" style="3" customWidth="1"/>
    <col min="3" max="3" width="11.625" style="3" customWidth="1"/>
    <col min="4" max="4" width="8.125" style="3" customWidth="1"/>
    <col min="5" max="5" width="11.625" style="3" customWidth="1"/>
    <col min="6" max="6" width="8.125" style="3" customWidth="1"/>
    <col min="7" max="7" width="11.625" style="3" customWidth="1"/>
    <col min="8" max="8" width="8.125" style="3" customWidth="1"/>
    <col min="9" max="9" width="2.625" style="3" customWidth="1"/>
    <col min="10" max="14" width="13.625" style="3" customWidth="1"/>
    <col min="15" max="16384" width="8.875" style="3" customWidth="1"/>
  </cols>
  <sheetData>
    <row r="1" spans="1:14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2"/>
      <c r="B2" s="32" t="s">
        <v>92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>
      <c r="A4" s="2"/>
      <c r="B4" s="5" t="s">
        <v>153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customHeight="1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8" customHeight="1">
      <c r="A6" s="2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6" customHeight="1">
      <c r="A8" s="2"/>
      <c r="B8" s="77" t="s">
        <v>58</v>
      </c>
      <c r="C8" s="77"/>
      <c r="D8" s="77"/>
      <c r="E8" s="77"/>
      <c r="F8" s="77"/>
      <c r="G8" s="77"/>
      <c r="H8" s="77"/>
      <c r="I8" s="2"/>
      <c r="J8" s="2"/>
      <c r="K8" s="2"/>
      <c r="L8" s="2"/>
      <c r="M8" s="2"/>
      <c r="N8" s="2"/>
    </row>
    <row r="9" spans="1:14" ht="15" customHeight="1">
      <c r="A9" s="2"/>
      <c r="B9" s="2"/>
      <c r="C9" s="2"/>
      <c r="D9" s="2"/>
      <c r="E9" s="2"/>
      <c r="F9" s="2"/>
      <c r="G9" s="72" t="s">
        <v>9</v>
      </c>
      <c r="H9" s="72"/>
      <c r="I9" s="2"/>
      <c r="J9" s="2"/>
      <c r="K9" s="2"/>
      <c r="L9" s="2"/>
      <c r="M9" s="2"/>
      <c r="N9" s="2"/>
    </row>
    <row r="10" spans="1:14" ht="16.5" customHeight="1">
      <c r="A10" s="2"/>
      <c r="B10" s="71" t="s">
        <v>18</v>
      </c>
      <c r="C10" s="73" t="s">
        <v>111</v>
      </c>
      <c r="D10" s="74"/>
      <c r="E10" s="73" t="s">
        <v>110</v>
      </c>
      <c r="F10" s="74"/>
      <c r="G10" s="71" t="s">
        <v>19</v>
      </c>
      <c r="H10" s="71"/>
      <c r="I10" s="2"/>
      <c r="J10" s="2"/>
      <c r="K10" s="2"/>
      <c r="L10" s="2"/>
      <c r="M10" s="2"/>
      <c r="N10" s="2"/>
    </row>
    <row r="11" spans="1:14" ht="16.5" customHeight="1">
      <c r="A11" s="2"/>
      <c r="B11" s="71"/>
      <c r="C11" s="6" t="s">
        <v>20</v>
      </c>
      <c r="D11" s="6" t="s">
        <v>149</v>
      </c>
      <c r="E11" s="6" t="s">
        <v>20</v>
      </c>
      <c r="F11" s="6" t="s">
        <v>150</v>
      </c>
      <c r="G11" s="6" t="s">
        <v>20</v>
      </c>
      <c r="H11" s="6" t="s">
        <v>148</v>
      </c>
      <c r="I11" s="2"/>
      <c r="J11" s="2"/>
      <c r="K11" s="2"/>
      <c r="L11" s="2"/>
      <c r="M11" s="2"/>
      <c r="N11" s="2"/>
    </row>
    <row r="12" spans="1:14" ht="16.5" customHeight="1">
      <c r="A12" s="2"/>
      <c r="B12" s="14" t="s">
        <v>59</v>
      </c>
      <c r="C12" s="14" t="s">
        <v>0</v>
      </c>
      <c r="D12" s="14" t="s">
        <v>1</v>
      </c>
      <c r="E12" s="14" t="s">
        <v>0</v>
      </c>
      <c r="F12" s="14" t="s">
        <v>1</v>
      </c>
      <c r="G12" s="14" t="s">
        <v>0</v>
      </c>
      <c r="H12" s="14" t="s">
        <v>2</v>
      </c>
      <c r="I12" s="2"/>
      <c r="J12" s="2"/>
      <c r="K12" s="2"/>
      <c r="L12" s="2"/>
      <c r="M12" s="2"/>
      <c r="N12" s="2"/>
    </row>
    <row r="13" spans="1:14" ht="16.5" customHeight="1">
      <c r="A13" s="2"/>
      <c r="B13" s="15" t="s">
        <v>60</v>
      </c>
      <c r="C13" s="24">
        <v>574</v>
      </c>
      <c r="D13" s="36">
        <v>54.2</v>
      </c>
      <c r="E13" s="24">
        <v>563</v>
      </c>
      <c r="F13" s="39">
        <v>57.09939148073022</v>
      </c>
      <c r="G13" s="16">
        <v>11</v>
      </c>
      <c r="H13" s="39">
        <f>(C13-E13)/E13*100</f>
        <v>1.9538188277087036</v>
      </c>
      <c r="I13" s="2"/>
      <c r="J13" s="56"/>
      <c r="K13" s="2"/>
      <c r="L13" s="2"/>
      <c r="M13" s="2"/>
      <c r="N13" s="2"/>
    </row>
    <row r="14" spans="1:14" ht="16.5" customHeight="1">
      <c r="A14" s="2"/>
      <c r="B14" s="15" t="s">
        <v>61</v>
      </c>
      <c r="C14" s="24">
        <v>574</v>
      </c>
      <c r="D14" s="36">
        <v>54.2</v>
      </c>
      <c r="E14" s="24">
        <v>563</v>
      </c>
      <c r="F14" s="39">
        <v>57.09939148073022</v>
      </c>
      <c r="G14" s="16">
        <v>11</v>
      </c>
      <c r="H14" s="39">
        <f aca="true" t="shared" si="0" ref="H14:H42">(C14-E14)/E14*100</f>
        <v>1.9538188277087036</v>
      </c>
      <c r="I14" s="2"/>
      <c r="J14" s="56"/>
      <c r="K14" s="2"/>
      <c r="L14" s="2"/>
      <c r="M14" s="2"/>
      <c r="N14" s="2"/>
    </row>
    <row r="15" spans="1:14" ht="16.5" customHeight="1">
      <c r="A15" s="2"/>
      <c r="B15" s="15" t="s">
        <v>62</v>
      </c>
      <c r="C15" s="16" t="s">
        <v>107</v>
      </c>
      <c r="D15" s="16" t="s">
        <v>107</v>
      </c>
      <c r="E15" s="16" t="s">
        <v>107</v>
      </c>
      <c r="F15" s="16" t="s">
        <v>107</v>
      </c>
      <c r="G15" s="16" t="s">
        <v>107</v>
      </c>
      <c r="H15" s="16" t="s">
        <v>107</v>
      </c>
      <c r="I15" s="2"/>
      <c r="J15" s="56"/>
      <c r="K15" s="2"/>
      <c r="L15" s="2"/>
      <c r="M15" s="2"/>
      <c r="N15" s="2"/>
    </row>
    <row r="16" spans="1:14" ht="16.5" customHeight="1">
      <c r="A16" s="2"/>
      <c r="B16" s="15" t="s">
        <v>63</v>
      </c>
      <c r="C16" s="24">
        <v>40</v>
      </c>
      <c r="D16" s="36">
        <f>C16/C18*100</f>
        <v>3.780718336483932</v>
      </c>
      <c r="E16" s="25">
        <v>34</v>
      </c>
      <c r="F16" s="39">
        <v>3.4482758620689653</v>
      </c>
      <c r="G16" s="16">
        <v>6</v>
      </c>
      <c r="H16" s="39">
        <f t="shared" si="0"/>
        <v>17.647058823529413</v>
      </c>
      <c r="I16" s="2"/>
      <c r="J16" s="56"/>
      <c r="K16" s="2"/>
      <c r="L16" s="2"/>
      <c r="M16" s="2"/>
      <c r="N16" s="2"/>
    </row>
    <row r="17" spans="1:14" ht="16.5" customHeight="1">
      <c r="A17" s="2"/>
      <c r="B17" s="21" t="s">
        <v>64</v>
      </c>
      <c r="C17" s="41">
        <v>444</v>
      </c>
      <c r="D17" s="36">
        <f>C17/C18*100</f>
        <v>41.965973534971646</v>
      </c>
      <c r="E17" s="26">
        <v>389</v>
      </c>
      <c r="F17" s="39">
        <v>39.45233265720081</v>
      </c>
      <c r="G17" s="16">
        <v>55</v>
      </c>
      <c r="H17" s="39">
        <f t="shared" si="0"/>
        <v>14.138817480719796</v>
      </c>
      <c r="I17" s="2"/>
      <c r="J17" s="56"/>
      <c r="K17" s="2"/>
      <c r="L17" s="2"/>
      <c r="M17" s="2"/>
      <c r="N17" s="2"/>
    </row>
    <row r="18" spans="1:14" ht="16.5" customHeight="1">
      <c r="A18" s="2"/>
      <c r="B18" s="7" t="s">
        <v>65</v>
      </c>
      <c r="C18" s="24">
        <v>1058</v>
      </c>
      <c r="D18" s="13" t="s">
        <v>5</v>
      </c>
      <c r="E18" s="24">
        <v>986</v>
      </c>
      <c r="F18" s="42" t="s">
        <v>3</v>
      </c>
      <c r="G18" s="23">
        <v>72</v>
      </c>
      <c r="H18" s="42">
        <f t="shared" si="0"/>
        <v>7.302231237322515</v>
      </c>
      <c r="I18" s="2"/>
      <c r="J18" s="56"/>
      <c r="K18" s="2"/>
      <c r="L18" s="2"/>
      <c r="M18" s="2"/>
      <c r="N18" s="2"/>
    </row>
    <row r="19" spans="1:14" ht="16.5" customHeight="1">
      <c r="A19" s="2"/>
      <c r="B19" s="14" t="s">
        <v>66</v>
      </c>
      <c r="C19" s="28"/>
      <c r="D19" s="14" t="s">
        <v>1</v>
      </c>
      <c r="E19" s="28"/>
      <c r="F19" s="55" t="s">
        <v>1</v>
      </c>
      <c r="G19" s="16"/>
      <c r="H19" s="36"/>
      <c r="I19" s="2"/>
      <c r="J19" s="56"/>
      <c r="K19" s="2"/>
      <c r="L19" s="2"/>
      <c r="M19" s="2"/>
      <c r="N19" s="2"/>
    </row>
    <row r="20" spans="1:14" ht="16.5" customHeight="1">
      <c r="A20" s="2"/>
      <c r="B20" s="15" t="s">
        <v>67</v>
      </c>
      <c r="C20" s="24">
        <v>131</v>
      </c>
      <c r="D20" s="36">
        <f>C20/C18*100</f>
        <v>12.381852551984878</v>
      </c>
      <c r="E20" s="25">
        <v>125</v>
      </c>
      <c r="F20" s="39">
        <v>12.677484787018257</v>
      </c>
      <c r="G20" s="16">
        <v>6</v>
      </c>
      <c r="H20" s="39">
        <f t="shared" si="0"/>
        <v>4.8</v>
      </c>
      <c r="I20" s="2"/>
      <c r="J20" s="56"/>
      <c r="K20" s="2"/>
      <c r="L20" s="2"/>
      <c r="M20" s="2"/>
      <c r="N20" s="2"/>
    </row>
    <row r="21" spans="1:14" ht="16.5" customHeight="1">
      <c r="A21" s="2"/>
      <c r="B21" s="15" t="s">
        <v>68</v>
      </c>
      <c r="C21" s="24">
        <v>115</v>
      </c>
      <c r="D21" s="36">
        <f>C21/C18*100</f>
        <v>10.869565217391305</v>
      </c>
      <c r="E21" s="25">
        <v>83</v>
      </c>
      <c r="F21" s="39">
        <v>8.417849898580123</v>
      </c>
      <c r="G21" s="16">
        <v>32</v>
      </c>
      <c r="H21" s="39">
        <f t="shared" si="0"/>
        <v>38.55421686746988</v>
      </c>
      <c r="I21" s="2"/>
      <c r="J21" s="56"/>
      <c r="K21" s="2"/>
      <c r="L21" s="2"/>
      <c r="M21" s="2"/>
      <c r="N21" s="2"/>
    </row>
    <row r="22" spans="1:14" ht="16.5" customHeight="1">
      <c r="A22" s="2"/>
      <c r="B22" s="15" t="s">
        <v>69</v>
      </c>
      <c r="C22" s="24">
        <v>12</v>
      </c>
      <c r="D22" s="36">
        <f>C22/C18*100</f>
        <v>1.1342155009451798</v>
      </c>
      <c r="E22" s="25">
        <v>38</v>
      </c>
      <c r="F22" s="39">
        <v>3.8539553752535496</v>
      </c>
      <c r="G22" s="16">
        <v>-26</v>
      </c>
      <c r="H22" s="39">
        <f t="shared" si="0"/>
        <v>-68.42105263157895</v>
      </c>
      <c r="I22" s="2"/>
      <c r="J22" s="56"/>
      <c r="K22" s="2"/>
      <c r="L22" s="2"/>
      <c r="M22" s="2"/>
      <c r="N22" s="2"/>
    </row>
    <row r="23" spans="1:14" ht="16.5" customHeight="1">
      <c r="A23" s="2"/>
      <c r="B23" s="15" t="s">
        <v>70</v>
      </c>
      <c r="C23" s="24">
        <v>4</v>
      </c>
      <c r="D23" s="36">
        <f>C23/C18*100</f>
        <v>0.3780718336483932</v>
      </c>
      <c r="E23" s="25">
        <v>4</v>
      </c>
      <c r="F23" s="39">
        <v>0.4056795131845842</v>
      </c>
      <c r="G23" s="16" t="s">
        <v>108</v>
      </c>
      <c r="H23" s="39" t="s">
        <v>109</v>
      </c>
      <c r="I23" s="2"/>
      <c r="J23" s="56"/>
      <c r="K23" s="2"/>
      <c r="L23" s="2"/>
      <c r="M23" s="2"/>
      <c r="N23" s="2"/>
    </row>
    <row r="24" spans="1:14" ht="16.5" customHeight="1">
      <c r="A24" s="2"/>
      <c r="B24" s="15" t="s">
        <v>71</v>
      </c>
      <c r="C24" s="24">
        <v>211</v>
      </c>
      <c r="D24" s="36">
        <f>C24/C18*100</f>
        <v>19.94328922495274</v>
      </c>
      <c r="E24" s="25">
        <v>201</v>
      </c>
      <c r="F24" s="39">
        <v>20.385395537525355</v>
      </c>
      <c r="G24" s="16">
        <v>10</v>
      </c>
      <c r="H24" s="39">
        <f t="shared" si="0"/>
        <v>4.975124378109453</v>
      </c>
      <c r="I24" s="2"/>
      <c r="J24" s="56"/>
      <c r="K24" s="2"/>
      <c r="L24" s="2"/>
      <c r="M24" s="2"/>
      <c r="N24" s="2"/>
    </row>
    <row r="25" spans="1:14" ht="16.5" customHeight="1">
      <c r="A25" s="2"/>
      <c r="B25" s="15" t="s">
        <v>89</v>
      </c>
      <c r="C25" s="24">
        <v>252</v>
      </c>
      <c r="D25" s="36">
        <f>C25/C18*100</f>
        <v>23.81852551984877</v>
      </c>
      <c r="E25" s="25">
        <v>517</v>
      </c>
      <c r="F25" s="39">
        <v>52.43407707910751</v>
      </c>
      <c r="G25" s="16">
        <v>-265</v>
      </c>
      <c r="H25" s="39">
        <f t="shared" si="0"/>
        <v>-51.25725338491296</v>
      </c>
      <c r="I25" s="2"/>
      <c r="J25" s="56"/>
      <c r="K25" s="2"/>
      <c r="L25" s="2"/>
      <c r="M25" s="2"/>
      <c r="N25" s="2"/>
    </row>
    <row r="26" spans="1:14" ht="16.5" customHeight="1">
      <c r="A26" s="2"/>
      <c r="B26" s="21" t="s">
        <v>72</v>
      </c>
      <c r="C26" s="41">
        <v>1</v>
      </c>
      <c r="D26" s="36">
        <f>C26/C18*100</f>
        <v>0.0945179584120983</v>
      </c>
      <c r="E26" s="26">
        <v>1</v>
      </c>
      <c r="F26" s="39">
        <v>0.10141987829614604</v>
      </c>
      <c r="G26" s="16" t="s">
        <v>108</v>
      </c>
      <c r="H26" s="39" t="s">
        <v>109</v>
      </c>
      <c r="I26" s="2"/>
      <c r="J26" s="56"/>
      <c r="K26" s="2"/>
      <c r="L26" s="2"/>
      <c r="M26" s="2"/>
      <c r="N26" s="2"/>
    </row>
    <row r="27" spans="1:14" ht="16.5" customHeight="1">
      <c r="A27" s="2"/>
      <c r="B27" s="7" t="s">
        <v>73</v>
      </c>
      <c r="C27" s="24">
        <v>595</v>
      </c>
      <c r="D27" s="37">
        <f>C27/C18*100</f>
        <v>56.238185255198495</v>
      </c>
      <c r="E27" s="24">
        <v>844</v>
      </c>
      <c r="F27" s="42">
        <v>85.59837728194725</v>
      </c>
      <c r="G27" s="23">
        <v>-249</v>
      </c>
      <c r="H27" s="42">
        <f t="shared" si="0"/>
        <v>-29.50236966824645</v>
      </c>
      <c r="I27" s="2"/>
      <c r="J27" s="56"/>
      <c r="K27" s="2"/>
      <c r="L27" s="2"/>
      <c r="M27" s="2"/>
      <c r="N27" s="2"/>
    </row>
    <row r="28" spans="1:14" ht="16.5" customHeight="1">
      <c r="A28" s="2"/>
      <c r="B28" s="7" t="s">
        <v>74</v>
      </c>
      <c r="C28" s="29">
        <v>463</v>
      </c>
      <c r="D28" s="37">
        <f>C28/C18*100</f>
        <v>43.76181474480151</v>
      </c>
      <c r="E28" s="10">
        <v>142</v>
      </c>
      <c r="F28" s="42">
        <v>14.401622718052739</v>
      </c>
      <c r="G28" s="23">
        <v>321</v>
      </c>
      <c r="H28" s="42">
        <f t="shared" si="0"/>
        <v>226.056338028169</v>
      </c>
      <c r="I28" s="2"/>
      <c r="J28" s="56"/>
      <c r="K28" s="2"/>
      <c r="L28" s="2"/>
      <c r="M28" s="2"/>
      <c r="N28" s="2"/>
    </row>
    <row r="29" spans="1:14" ht="16.5" customHeight="1">
      <c r="A29" s="2"/>
      <c r="B29" s="14" t="s">
        <v>75</v>
      </c>
      <c r="C29" s="28"/>
      <c r="D29" s="36"/>
      <c r="E29" s="28"/>
      <c r="F29" s="39"/>
      <c r="G29" s="16"/>
      <c r="H29" s="43"/>
      <c r="I29" s="2"/>
      <c r="J29" s="56"/>
      <c r="K29" s="2"/>
      <c r="L29" s="2"/>
      <c r="M29" s="2"/>
      <c r="N29" s="2"/>
    </row>
    <row r="30" spans="1:14" ht="16.5" customHeight="1">
      <c r="A30" s="2"/>
      <c r="B30" s="66" t="s">
        <v>143</v>
      </c>
      <c r="C30" s="16">
        <v>18</v>
      </c>
      <c r="D30" s="36">
        <f>C30/C18*100</f>
        <v>1.7013232514177694</v>
      </c>
      <c r="E30" s="25" t="s">
        <v>108</v>
      </c>
      <c r="F30" s="39" t="s">
        <v>108</v>
      </c>
      <c r="G30" s="16">
        <v>18</v>
      </c>
      <c r="H30" s="25" t="s">
        <v>108</v>
      </c>
      <c r="I30" s="2"/>
      <c r="J30" s="56"/>
      <c r="K30" s="2"/>
      <c r="L30" s="2"/>
      <c r="M30" s="2"/>
      <c r="N30" s="2"/>
    </row>
    <row r="31" spans="1:14" ht="16.5" customHeight="1">
      <c r="A31" s="2"/>
      <c r="B31" s="64" t="s">
        <v>144</v>
      </c>
      <c r="C31" s="24">
        <v>141</v>
      </c>
      <c r="D31" s="36">
        <f>C31/C18*100</f>
        <v>13.32703213610586</v>
      </c>
      <c r="E31" s="24">
        <v>2035</v>
      </c>
      <c r="F31" s="39">
        <v>206.3894523326572</v>
      </c>
      <c r="G31" s="16">
        <v>-1894</v>
      </c>
      <c r="H31" s="39">
        <f t="shared" si="0"/>
        <v>-93.07125307125307</v>
      </c>
      <c r="I31" s="2"/>
      <c r="J31" s="56"/>
      <c r="K31" s="2"/>
      <c r="L31" s="2"/>
      <c r="M31" s="2"/>
      <c r="N31" s="2"/>
    </row>
    <row r="32" spans="1:14" ht="16.5" customHeight="1">
      <c r="A32" s="2"/>
      <c r="B32" s="50" t="s">
        <v>139</v>
      </c>
      <c r="C32" s="67"/>
      <c r="D32" s="67"/>
      <c r="E32" s="67"/>
      <c r="F32" s="67"/>
      <c r="G32" s="67"/>
      <c r="H32" s="67"/>
      <c r="I32" s="2"/>
      <c r="J32" s="56"/>
      <c r="K32" s="2"/>
      <c r="L32" s="2"/>
      <c r="M32" s="2"/>
      <c r="N32" s="2"/>
    </row>
    <row r="33" spans="1:14" ht="16.5" customHeight="1">
      <c r="A33" s="2"/>
      <c r="B33" s="50" t="s">
        <v>140</v>
      </c>
      <c r="C33" s="24" t="s">
        <v>108</v>
      </c>
      <c r="D33" s="36" t="s">
        <v>108</v>
      </c>
      <c r="E33" s="25" t="s">
        <v>108</v>
      </c>
      <c r="F33" s="39" t="s">
        <v>108</v>
      </c>
      <c r="G33" s="16" t="s">
        <v>108</v>
      </c>
      <c r="H33" s="39" t="s">
        <v>108</v>
      </c>
      <c r="I33" s="2"/>
      <c r="J33" s="56"/>
      <c r="K33" s="2"/>
      <c r="L33" s="2"/>
      <c r="M33" s="2"/>
      <c r="N33" s="2"/>
    </row>
    <row r="34" spans="1:14" ht="16.5" customHeight="1">
      <c r="A34" s="2"/>
      <c r="B34" s="64" t="s">
        <v>141</v>
      </c>
      <c r="C34" s="16"/>
      <c r="D34" s="16"/>
      <c r="E34" s="16"/>
      <c r="F34" s="51"/>
      <c r="G34" s="16"/>
      <c r="H34" s="16"/>
      <c r="I34" s="2"/>
      <c r="J34" s="56"/>
      <c r="K34" s="2"/>
      <c r="L34" s="2"/>
      <c r="M34" s="2"/>
      <c r="N34" s="2"/>
    </row>
    <row r="35" spans="1:14" ht="16.5" customHeight="1">
      <c r="A35" s="2"/>
      <c r="B35" s="64" t="s">
        <v>142</v>
      </c>
      <c r="C35" s="16" t="s">
        <v>107</v>
      </c>
      <c r="D35" s="16" t="s">
        <v>106</v>
      </c>
      <c r="E35" s="16" t="s">
        <v>106</v>
      </c>
      <c r="F35" s="51" t="s">
        <v>106</v>
      </c>
      <c r="G35" s="16" t="s">
        <v>106</v>
      </c>
      <c r="H35" s="16" t="s">
        <v>106</v>
      </c>
      <c r="I35" s="2"/>
      <c r="J35" s="56"/>
      <c r="K35" s="2"/>
      <c r="L35" s="2"/>
      <c r="M35" s="2"/>
      <c r="N35" s="2"/>
    </row>
    <row r="36" spans="1:14" ht="16.5" customHeight="1">
      <c r="A36" s="2"/>
      <c r="B36" s="50" t="s">
        <v>146</v>
      </c>
      <c r="C36" s="16" t="s">
        <v>108</v>
      </c>
      <c r="D36" s="16" t="s">
        <v>106</v>
      </c>
      <c r="E36" s="16" t="s">
        <v>106</v>
      </c>
      <c r="F36" s="51" t="s">
        <v>106</v>
      </c>
      <c r="G36" s="16" t="s">
        <v>106</v>
      </c>
      <c r="H36" s="16" t="s">
        <v>106</v>
      </c>
      <c r="I36" s="2"/>
      <c r="J36" s="56"/>
      <c r="K36" s="2"/>
      <c r="L36" s="2"/>
      <c r="M36" s="2"/>
      <c r="N36" s="2"/>
    </row>
    <row r="37" spans="1:14" ht="16.5" customHeight="1">
      <c r="A37" s="2"/>
      <c r="B37" s="65" t="s">
        <v>145</v>
      </c>
      <c r="C37" s="41">
        <v>62</v>
      </c>
      <c r="D37" s="36">
        <f>C37/C18*100</f>
        <v>5.8601134215500945</v>
      </c>
      <c r="E37" s="26">
        <v>114</v>
      </c>
      <c r="F37" s="39">
        <v>11.5</v>
      </c>
      <c r="G37" s="16">
        <v>-52</v>
      </c>
      <c r="H37" s="39">
        <f t="shared" si="0"/>
        <v>-45.614035087719294</v>
      </c>
      <c r="I37" s="2"/>
      <c r="J37" s="56"/>
      <c r="K37" s="2"/>
      <c r="L37" s="2"/>
      <c r="M37" s="2"/>
      <c r="N37" s="2"/>
    </row>
    <row r="38" spans="1:14" ht="16.5" customHeight="1">
      <c r="A38" s="2"/>
      <c r="B38" s="7" t="s">
        <v>112</v>
      </c>
      <c r="C38" s="29">
        <v>684</v>
      </c>
      <c r="D38" s="37">
        <f>C38/C18*100</f>
        <v>64.65028355387523</v>
      </c>
      <c r="E38" s="29">
        <v>2291</v>
      </c>
      <c r="F38" s="42">
        <v>232.3</v>
      </c>
      <c r="G38" s="23">
        <v>-1607</v>
      </c>
      <c r="H38" s="42">
        <f t="shared" si="0"/>
        <v>-70.14404190309908</v>
      </c>
      <c r="I38" s="2"/>
      <c r="J38" s="56"/>
      <c r="K38" s="2"/>
      <c r="L38" s="2"/>
      <c r="M38" s="2"/>
      <c r="N38" s="2"/>
    </row>
    <row r="39" spans="1:14" ht="16.5" customHeight="1">
      <c r="A39" s="2"/>
      <c r="B39" s="14" t="s">
        <v>76</v>
      </c>
      <c r="C39" s="23">
        <v>-102</v>
      </c>
      <c r="D39" s="37">
        <v>-9.7</v>
      </c>
      <c r="E39" s="8">
        <v>-163</v>
      </c>
      <c r="F39" s="42">
        <v>-16.531440162271803</v>
      </c>
      <c r="G39" s="23">
        <v>61</v>
      </c>
      <c r="H39" s="42" t="s">
        <v>127</v>
      </c>
      <c r="I39" s="2"/>
      <c r="J39" s="56"/>
      <c r="K39" s="2"/>
      <c r="L39" s="2"/>
      <c r="M39" s="2"/>
      <c r="N39" s="2"/>
    </row>
    <row r="40" spans="1:14" ht="16.5" customHeight="1">
      <c r="A40" s="2"/>
      <c r="B40" s="14" t="s">
        <v>77</v>
      </c>
      <c r="C40" s="30">
        <v>582</v>
      </c>
      <c r="D40" s="36">
        <f>C40/C18*100</f>
        <v>55.009451795841215</v>
      </c>
      <c r="E40" s="30">
        <v>2128</v>
      </c>
      <c r="F40" s="39">
        <v>215.8215010141988</v>
      </c>
      <c r="G40" s="30">
        <v>-1546</v>
      </c>
      <c r="H40" s="44">
        <f t="shared" si="0"/>
        <v>-72.65037593984962</v>
      </c>
      <c r="I40" s="2"/>
      <c r="J40" s="56"/>
      <c r="K40" s="2"/>
      <c r="L40" s="2"/>
      <c r="M40" s="2"/>
      <c r="N40" s="2"/>
    </row>
    <row r="41" spans="1:14" ht="16.5" customHeight="1">
      <c r="A41" s="2"/>
      <c r="B41" s="21" t="s">
        <v>78</v>
      </c>
      <c r="C41" s="22">
        <v>537</v>
      </c>
      <c r="D41" s="36">
        <f>C41/C18*100</f>
        <v>50.75614366729678</v>
      </c>
      <c r="E41" s="22">
        <v>-1294</v>
      </c>
      <c r="F41" s="39">
        <v>-131.23732251521298</v>
      </c>
      <c r="G41" s="16">
        <v>1831</v>
      </c>
      <c r="H41" s="45" t="s">
        <v>127</v>
      </c>
      <c r="I41" s="2"/>
      <c r="J41" s="56"/>
      <c r="K41" s="2"/>
      <c r="L41" s="2"/>
      <c r="M41" s="2"/>
      <c r="N41" s="2"/>
    </row>
    <row r="42" spans="1:14" ht="16.5" customHeight="1">
      <c r="A42" s="2"/>
      <c r="B42" s="21" t="s">
        <v>79</v>
      </c>
      <c r="C42" s="29">
        <v>1119</v>
      </c>
      <c r="D42" s="37">
        <f>C42/C18*100</f>
        <v>105.765595463138</v>
      </c>
      <c r="E42" s="29">
        <v>834</v>
      </c>
      <c r="F42" s="42">
        <v>84.58417849898579</v>
      </c>
      <c r="G42" s="23">
        <v>285</v>
      </c>
      <c r="H42" s="42">
        <f t="shared" si="0"/>
        <v>34.172661870503596</v>
      </c>
      <c r="I42" s="2"/>
      <c r="J42" s="56"/>
      <c r="K42" s="2"/>
      <c r="L42" s="2"/>
      <c r="M42" s="2"/>
      <c r="N42" s="2"/>
    </row>
    <row r="43" spans="1:14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29.25" customHeight="1">
      <c r="A45" s="2"/>
      <c r="B45" s="78" t="s">
        <v>96</v>
      </c>
      <c r="C45" s="77"/>
      <c r="D45" s="77"/>
      <c r="E45" s="77"/>
      <c r="F45" s="77"/>
      <c r="G45" s="77"/>
      <c r="H45" s="77"/>
      <c r="I45" s="2"/>
      <c r="J45" s="2"/>
      <c r="K45" s="2"/>
      <c r="L45" s="2"/>
      <c r="M45" s="2"/>
      <c r="N45" s="2"/>
    </row>
    <row r="46" spans="1:14" ht="16.5" customHeight="1">
      <c r="A46" s="2"/>
      <c r="B46" s="2"/>
      <c r="C46" s="2"/>
      <c r="D46" s="2"/>
      <c r="E46" s="2"/>
      <c r="F46" s="2"/>
      <c r="G46" s="72" t="s">
        <v>9</v>
      </c>
      <c r="H46" s="72"/>
      <c r="I46" s="2"/>
      <c r="J46" s="2"/>
      <c r="K46" s="2"/>
      <c r="L46" s="2"/>
      <c r="M46" s="2"/>
      <c r="N46" s="2"/>
    </row>
    <row r="47" spans="1:14" ht="19.5" customHeight="1">
      <c r="A47" s="2"/>
      <c r="B47" s="71" t="s">
        <v>80</v>
      </c>
      <c r="C47" s="71" t="s">
        <v>111</v>
      </c>
      <c r="D47" s="71"/>
      <c r="E47" s="71" t="s">
        <v>110</v>
      </c>
      <c r="F47" s="71"/>
      <c r="G47" s="71" t="s">
        <v>19</v>
      </c>
      <c r="H47" s="71"/>
      <c r="I47" s="2"/>
      <c r="J47" s="2"/>
      <c r="K47" s="2"/>
      <c r="L47" s="2"/>
      <c r="M47" s="2"/>
      <c r="N47" s="2"/>
    </row>
    <row r="48" spans="1:14" ht="16.5" customHeight="1">
      <c r="A48" s="2"/>
      <c r="B48" s="71"/>
      <c r="C48" s="6" t="s">
        <v>20</v>
      </c>
      <c r="D48" s="6" t="s">
        <v>147</v>
      </c>
      <c r="E48" s="6" t="s">
        <v>20</v>
      </c>
      <c r="F48" s="6" t="s">
        <v>147</v>
      </c>
      <c r="G48" s="6" t="s">
        <v>20</v>
      </c>
      <c r="H48" s="6" t="s">
        <v>148</v>
      </c>
      <c r="I48" s="2"/>
      <c r="J48" s="2"/>
      <c r="K48" s="2"/>
      <c r="L48" s="2"/>
      <c r="M48" s="2"/>
      <c r="N48" s="2"/>
    </row>
    <row r="49" spans="1:14" ht="18.75" customHeight="1">
      <c r="A49" s="2"/>
      <c r="B49" s="7" t="s">
        <v>12</v>
      </c>
      <c r="C49" s="23">
        <v>580</v>
      </c>
      <c r="D49" s="35">
        <f>C49/C51*100</f>
        <v>84.7953216374269</v>
      </c>
      <c r="E49" s="23">
        <v>2224</v>
      </c>
      <c r="F49" s="35">
        <v>97.07551287647316</v>
      </c>
      <c r="G49" s="23">
        <f>C49-E49</f>
        <v>-1644</v>
      </c>
      <c r="H49" s="37">
        <f>G49/E49*100</f>
        <v>-73.92086330935251</v>
      </c>
      <c r="I49" s="2"/>
      <c r="J49" s="18"/>
      <c r="K49" s="2"/>
      <c r="L49" s="2"/>
      <c r="M49" s="2"/>
      <c r="N49" s="2"/>
    </row>
    <row r="50" spans="1:14" ht="19.5" customHeight="1">
      <c r="A50" s="2"/>
      <c r="B50" s="7" t="s">
        <v>13</v>
      </c>
      <c r="C50" s="27">
        <v>104</v>
      </c>
      <c r="D50" s="35">
        <f>C50/C51*100</f>
        <v>15.204678362573098</v>
      </c>
      <c r="E50" s="27">
        <v>67</v>
      </c>
      <c r="F50" s="35">
        <v>2.9244871235268444</v>
      </c>
      <c r="G50" s="23">
        <f>C50-E50</f>
        <v>37</v>
      </c>
      <c r="H50" s="37">
        <f>G50/E50*100</f>
        <v>55.223880597014926</v>
      </c>
      <c r="I50" s="2"/>
      <c r="J50" s="18"/>
      <c r="K50" s="2"/>
      <c r="L50" s="2"/>
      <c r="M50" s="2"/>
      <c r="N50" s="2"/>
    </row>
    <row r="51" spans="1:14" ht="18.75" customHeight="1">
      <c r="A51" s="2"/>
      <c r="B51" s="7" t="s">
        <v>14</v>
      </c>
      <c r="C51" s="23">
        <v>684</v>
      </c>
      <c r="D51" s="13" t="s">
        <v>6</v>
      </c>
      <c r="E51" s="23">
        <v>2291</v>
      </c>
      <c r="F51" s="13" t="s">
        <v>3</v>
      </c>
      <c r="G51" s="23">
        <f>C51-E51</f>
        <v>-1607</v>
      </c>
      <c r="H51" s="37">
        <f>G51/E51*100</f>
        <v>-70.14404190309908</v>
      </c>
      <c r="I51" s="2"/>
      <c r="J51" s="18"/>
      <c r="K51" s="2"/>
      <c r="L51" s="2"/>
      <c r="M51" s="2"/>
      <c r="N51" s="2"/>
    </row>
    <row r="52" spans="1:14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6.5" customHeight="1">
      <c r="A53" s="2"/>
      <c r="B53" s="2"/>
      <c r="C53" s="2"/>
      <c r="D53" s="2"/>
      <c r="E53" s="18"/>
      <c r="F53" s="2"/>
      <c r="G53" s="2"/>
      <c r="H53" s="2"/>
      <c r="I53" s="2"/>
      <c r="J53" s="2"/>
      <c r="K53" s="2"/>
      <c r="L53" s="2"/>
      <c r="M53" s="2"/>
      <c r="N53" s="2"/>
    </row>
    <row r="54" spans="1:14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 customHeight="1">
      <c r="A72" s="2"/>
      <c r="I72" s="2"/>
      <c r="J72" s="2"/>
      <c r="K72" s="2"/>
      <c r="L72" s="2"/>
      <c r="M72" s="2"/>
      <c r="N72" s="2"/>
    </row>
    <row r="73" spans="1:14" ht="16.5" customHeight="1">
      <c r="A73" s="2"/>
      <c r="I73" s="2"/>
      <c r="J73" s="2"/>
      <c r="K73" s="2"/>
      <c r="L73" s="2"/>
      <c r="M73" s="2"/>
      <c r="N73" s="2"/>
    </row>
  </sheetData>
  <sheetProtection/>
  <mergeCells count="12">
    <mergeCell ref="B8:H8"/>
    <mergeCell ref="B45:H45"/>
    <mergeCell ref="B47:B48"/>
    <mergeCell ref="C47:D47"/>
    <mergeCell ref="E47:F47"/>
    <mergeCell ref="G47:H47"/>
    <mergeCell ref="B10:B11"/>
    <mergeCell ref="G9:H9"/>
    <mergeCell ref="C10:D10"/>
    <mergeCell ref="E10:F10"/>
    <mergeCell ref="G10:H10"/>
    <mergeCell ref="G46:H46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G15" sqref="G15"/>
    </sheetView>
  </sheetViews>
  <sheetFormatPr defaultColWidth="9.00390625" defaultRowHeight="16.5"/>
  <cols>
    <col min="1" max="1" width="5.625" style="3" customWidth="1"/>
    <col min="2" max="2" width="25.625" style="3" customWidth="1"/>
    <col min="3" max="3" width="13.625" style="3" customWidth="1"/>
    <col min="4" max="4" width="8.625" style="3" customWidth="1"/>
    <col min="5" max="5" width="13.625" style="3" customWidth="1"/>
    <col min="6" max="6" width="8.625" style="3" customWidth="1"/>
    <col min="7" max="7" width="13.625" style="3" customWidth="1"/>
    <col min="8" max="8" width="9.625" style="3" customWidth="1"/>
    <col min="9" max="9" width="2.625" style="3" customWidth="1"/>
    <col min="10" max="17" width="13.625" style="3" customWidth="1"/>
    <col min="18" max="16384" width="8.875" style="3" customWidth="1"/>
  </cols>
  <sheetData>
    <row r="1" spans="1:17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 customHeight="1">
      <c r="A2" s="2"/>
      <c r="B2" s="4" t="s">
        <v>81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.75" customHeight="1">
      <c r="A3" s="2"/>
      <c r="B3" s="5" t="s">
        <v>82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1.75" customHeight="1">
      <c r="A4" s="2"/>
      <c r="B4" s="5" t="s">
        <v>155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1.75" customHeight="1">
      <c r="A5" s="2"/>
      <c r="B5" s="5" t="s">
        <v>93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6" customHeight="1">
      <c r="A6" s="2"/>
      <c r="B6" s="77" t="s">
        <v>85</v>
      </c>
      <c r="C6" s="77"/>
      <c r="D6" s="77"/>
      <c r="E6" s="77"/>
      <c r="F6" s="77"/>
      <c r="G6" s="77"/>
      <c r="H6" s="77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>
      <c r="A7" s="2"/>
      <c r="B7" s="2"/>
      <c r="C7" s="2"/>
      <c r="D7" s="2"/>
      <c r="E7" s="2"/>
      <c r="F7" s="2"/>
      <c r="G7" s="72" t="s">
        <v>9</v>
      </c>
      <c r="H7" s="72"/>
      <c r="I7" s="2"/>
      <c r="J7" s="2"/>
      <c r="K7" s="2"/>
      <c r="L7" s="2"/>
      <c r="M7" s="2"/>
      <c r="N7" s="2"/>
      <c r="O7" s="2"/>
      <c r="P7" s="2"/>
      <c r="Q7" s="2"/>
    </row>
    <row r="8" spans="1:17" ht="19.5" customHeight="1">
      <c r="A8" s="2"/>
      <c r="B8" s="71" t="s">
        <v>10</v>
      </c>
      <c r="C8" s="71" t="s">
        <v>114</v>
      </c>
      <c r="D8" s="71"/>
      <c r="E8" s="71" t="s">
        <v>113</v>
      </c>
      <c r="F8" s="71"/>
      <c r="G8" s="71" t="s">
        <v>19</v>
      </c>
      <c r="H8" s="71"/>
      <c r="I8" s="2"/>
      <c r="J8" s="2"/>
      <c r="K8" s="2"/>
      <c r="L8" s="2"/>
      <c r="M8" s="2"/>
      <c r="N8" s="2"/>
      <c r="O8" s="2"/>
      <c r="P8" s="2"/>
      <c r="Q8" s="2"/>
    </row>
    <row r="9" spans="1:17" ht="19.5" customHeight="1">
      <c r="A9" s="2"/>
      <c r="B9" s="71"/>
      <c r="C9" s="6" t="s">
        <v>20</v>
      </c>
      <c r="D9" s="6" t="s">
        <v>152</v>
      </c>
      <c r="E9" s="6" t="s">
        <v>20</v>
      </c>
      <c r="F9" s="6" t="s">
        <v>152</v>
      </c>
      <c r="G9" s="6" t="s">
        <v>20</v>
      </c>
      <c r="H9" s="6" t="s">
        <v>152</v>
      </c>
      <c r="I9" s="2"/>
      <c r="J9" s="2"/>
      <c r="K9" s="2"/>
      <c r="L9" s="2"/>
      <c r="M9" s="2"/>
      <c r="N9" s="2"/>
      <c r="O9" s="2"/>
      <c r="P9" s="2"/>
      <c r="Q9" s="2"/>
    </row>
    <row r="10" spans="1:17" ht="24" customHeight="1">
      <c r="A10" s="2"/>
      <c r="B10" s="7" t="s">
        <v>12</v>
      </c>
      <c r="C10" s="23">
        <v>6529</v>
      </c>
      <c r="D10" s="53">
        <v>88.95095367847411</v>
      </c>
      <c r="E10" s="23">
        <v>9564</v>
      </c>
      <c r="F10" s="35">
        <v>86.8</v>
      </c>
      <c r="G10" s="23">
        <v>-3035</v>
      </c>
      <c r="H10" s="57">
        <v>-31.733584274362194</v>
      </c>
      <c r="I10" s="2"/>
      <c r="J10" s="49"/>
      <c r="K10" s="2"/>
      <c r="L10" s="2"/>
      <c r="M10" s="2"/>
      <c r="N10" s="2"/>
      <c r="O10" s="2"/>
      <c r="P10" s="2"/>
      <c r="Q10" s="2"/>
    </row>
    <row r="11" spans="1:17" ht="24" customHeight="1">
      <c r="A11" s="2"/>
      <c r="B11" s="7" t="s">
        <v>13</v>
      </c>
      <c r="C11" s="23">
        <v>811</v>
      </c>
      <c r="D11" s="53">
        <v>11.049046321525886</v>
      </c>
      <c r="E11" s="23">
        <v>1458</v>
      </c>
      <c r="F11" s="35">
        <v>13.2</v>
      </c>
      <c r="G11" s="23">
        <v>-647</v>
      </c>
      <c r="H11" s="58">
        <v>-44.3758573388203</v>
      </c>
      <c r="I11" s="2"/>
      <c r="J11" s="49"/>
      <c r="K11" s="2"/>
      <c r="L11" s="2"/>
      <c r="M11" s="2"/>
      <c r="N11" s="2"/>
      <c r="O11" s="2"/>
      <c r="P11" s="2"/>
      <c r="Q11" s="2"/>
    </row>
    <row r="12" spans="1:17" ht="24" customHeight="1">
      <c r="A12" s="2"/>
      <c r="B12" s="7" t="s">
        <v>14</v>
      </c>
      <c r="C12" s="23">
        <v>7340</v>
      </c>
      <c r="D12" s="53">
        <v>100</v>
      </c>
      <c r="E12" s="23">
        <v>11022</v>
      </c>
      <c r="F12" s="8" t="s">
        <v>3</v>
      </c>
      <c r="G12" s="23">
        <v>-3682</v>
      </c>
      <c r="H12" s="58">
        <v>-33.40591544184359</v>
      </c>
      <c r="I12" s="2"/>
      <c r="J12" s="49"/>
      <c r="K12" s="2"/>
      <c r="L12" s="2"/>
      <c r="M12" s="2"/>
      <c r="N12" s="2"/>
      <c r="O12" s="2"/>
      <c r="P12" s="2"/>
      <c r="Q12" s="2"/>
    </row>
    <row r="13" spans="1:17" ht="24" customHeight="1">
      <c r="A13" s="2"/>
      <c r="B13" s="2" t="s">
        <v>83</v>
      </c>
      <c r="C13" s="2"/>
      <c r="D13" s="2"/>
      <c r="E13" s="2"/>
      <c r="F13" s="2"/>
      <c r="G13" s="2"/>
      <c r="H13" s="2"/>
      <c r="I13" s="2"/>
      <c r="J13" s="31"/>
      <c r="K13" s="2"/>
      <c r="L13" s="2"/>
      <c r="M13" s="2"/>
      <c r="N13" s="2"/>
      <c r="O13" s="2"/>
      <c r="P13" s="2"/>
      <c r="Q13" s="2"/>
    </row>
    <row r="14" spans="1:17" ht="24" customHeight="1">
      <c r="A14" s="2"/>
      <c r="B14" s="2"/>
      <c r="C14" s="2"/>
      <c r="D14" s="2"/>
      <c r="E14" s="18"/>
      <c r="F14" s="2"/>
      <c r="G14" s="18"/>
      <c r="H14" s="2"/>
      <c r="I14" s="2"/>
      <c r="J14" s="31"/>
      <c r="K14" s="2"/>
      <c r="L14" s="2"/>
      <c r="M14" s="2"/>
      <c r="N14" s="2"/>
      <c r="O14" s="2"/>
      <c r="P14" s="2"/>
      <c r="Q14" s="2"/>
    </row>
    <row r="15" spans="1:17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4" customHeight="1">
      <c r="A16" s="2"/>
      <c r="B16" s="5" t="s">
        <v>84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4" customHeight="1">
      <c r="A17" s="2"/>
      <c r="B17" s="5" t="s">
        <v>154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4" customHeight="1">
      <c r="A19" s="2"/>
      <c r="B19" s="77" t="s">
        <v>94</v>
      </c>
      <c r="C19" s="77"/>
      <c r="D19" s="77"/>
      <c r="E19" s="77"/>
      <c r="F19" s="77"/>
      <c r="G19" s="77"/>
      <c r="H19" s="77"/>
      <c r="I19" s="2"/>
      <c r="J19" s="2"/>
      <c r="K19" s="2"/>
      <c r="L19" s="2"/>
      <c r="M19" s="2"/>
      <c r="N19" s="2"/>
      <c r="O19" s="2"/>
      <c r="P19" s="2"/>
      <c r="Q19" s="2"/>
    </row>
    <row r="20" spans="1:17" ht="24" customHeight="1">
      <c r="A20" s="2"/>
      <c r="B20" s="2"/>
      <c r="C20" s="2"/>
      <c r="D20" s="2"/>
      <c r="E20" s="2"/>
      <c r="F20" s="2"/>
      <c r="G20" s="72" t="s">
        <v>9</v>
      </c>
      <c r="H20" s="72"/>
      <c r="I20" s="2"/>
      <c r="J20" s="2"/>
      <c r="K20" s="2"/>
      <c r="L20" s="2"/>
      <c r="M20" s="2"/>
      <c r="N20" s="2"/>
      <c r="O20" s="2"/>
      <c r="P20" s="2"/>
      <c r="Q20" s="2"/>
    </row>
    <row r="21" spans="1:17" ht="24" customHeight="1">
      <c r="A21" s="2"/>
      <c r="B21" s="71" t="s">
        <v>10</v>
      </c>
      <c r="C21" s="71" t="s">
        <v>114</v>
      </c>
      <c r="D21" s="71"/>
      <c r="E21" s="71" t="s">
        <v>113</v>
      </c>
      <c r="F21" s="71"/>
      <c r="G21" s="71" t="s">
        <v>19</v>
      </c>
      <c r="H21" s="71"/>
      <c r="I21" s="2"/>
      <c r="J21" s="2"/>
      <c r="K21" s="2"/>
      <c r="L21" s="2"/>
      <c r="M21" s="2"/>
      <c r="N21" s="2"/>
      <c r="O21" s="2"/>
      <c r="P21" s="2"/>
      <c r="Q21" s="2"/>
    </row>
    <row r="22" spans="1:17" ht="24" customHeight="1">
      <c r="A22" s="2"/>
      <c r="B22" s="71"/>
      <c r="C22" s="6" t="s">
        <v>20</v>
      </c>
      <c r="D22" s="6" t="s">
        <v>152</v>
      </c>
      <c r="E22" s="6" t="s">
        <v>20</v>
      </c>
      <c r="F22" s="6" t="s">
        <v>152</v>
      </c>
      <c r="G22" s="6" t="s">
        <v>20</v>
      </c>
      <c r="H22" s="6" t="s">
        <v>152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24" customHeight="1">
      <c r="A23" s="2"/>
      <c r="B23" s="7" t="s">
        <v>12</v>
      </c>
      <c r="C23" s="23">
        <v>846</v>
      </c>
      <c r="D23" s="35">
        <f>C23/C25*100</f>
        <v>93.37748344370861</v>
      </c>
      <c r="E23" s="23">
        <v>991</v>
      </c>
      <c r="F23" s="35">
        <v>96.96673189823875</v>
      </c>
      <c r="G23" s="23">
        <f>C23-E23</f>
        <v>-145</v>
      </c>
      <c r="H23" s="37">
        <f>G23/E23*100</f>
        <v>-14.631685166498487</v>
      </c>
      <c r="I23" s="2"/>
      <c r="J23" s="31"/>
      <c r="K23" s="2"/>
      <c r="L23" s="2"/>
      <c r="M23" s="2"/>
      <c r="N23" s="2"/>
      <c r="O23" s="2"/>
      <c r="P23" s="2"/>
      <c r="Q23" s="2"/>
    </row>
    <row r="24" spans="1:17" ht="24" customHeight="1">
      <c r="A24" s="2"/>
      <c r="B24" s="7" t="s">
        <v>13</v>
      </c>
      <c r="C24" s="27">
        <v>60</v>
      </c>
      <c r="D24" s="35">
        <f>C24/C25*100</f>
        <v>6.622516556291391</v>
      </c>
      <c r="E24" s="27">
        <v>31</v>
      </c>
      <c r="F24" s="35">
        <v>3.0332681017612524</v>
      </c>
      <c r="G24" s="23">
        <f>C24-E24</f>
        <v>29</v>
      </c>
      <c r="H24" s="37">
        <v>93.6</v>
      </c>
      <c r="I24" s="2"/>
      <c r="J24" s="31"/>
      <c r="K24" s="2"/>
      <c r="L24" s="2"/>
      <c r="M24" s="2"/>
      <c r="N24" s="2"/>
      <c r="O24" s="2"/>
      <c r="P24" s="2"/>
      <c r="Q24" s="2"/>
    </row>
    <row r="25" spans="1:17" ht="24" customHeight="1">
      <c r="A25" s="2"/>
      <c r="B25" s="7" t="s">
        <v>14</v>
      </c>
      <c r="C25" s="23">
        <f>C23+C24</f>
        <v>906</v>
      </c>
      <c r="D25" s="8" t="s">
        <v>3</v>
      </c>
      <c r="E25" s="23">
        <v>1022</v>
      </c>
      <c r="F25" s="8" t="s">
        <v>3</v>
      </c>
      <c r="G25" s="23">
        <f>C25-E25</f>
        <v>-116</v>
      </c>
      <c r="H25" s="37">
        <f>G25/E25*100</f>
        <v>-11.350293542074363</v>
      </c>
      <c r="I25" s="2"/>
      <c r="J25" s="31"/>
      <c r="K25" s="2"/>
      <c r="L25" s="2"/>
      <c r="M25" s="2"/>
      <c r="N25" s="2"/>
      <c r="O25" s="2"/>
      <c r="P25" s="2"/>
      <c r="Q25" s="2"/>
    </row>
    <row r="26" spans="1:17" ht="24" customHeight="1">
      <c r="A26" s="2"/>
      <c r="B26" s="2"/>
      <c r="C26" s="2"/>
      <c r="D26" s="2"/>
      <c r="E26" s="2"/>
      <c r="F26" s="2"/>
      <c r="G26" s="2"/>
      <c r="H26" s="2"/>
      <c r="I26" s="2"/>
      <c r="J26" s="31"/>
      <c r="K26" s="2"/>
      <c r="L26" s="2"/>
      <c r="M26" s="2"/>
      <c r="N26" s="2"/>
      <c r="O26" s="2"/>
      <c r="P26" s="2"/>
      <c r="Q26" s="2"/>
    </row>
    <row r="27" spans="1:17" ht="24" customHeight="1">
      <c r="A27" s="2"/>
      <c r="B27" s="2"/>
      <c r="C27" s="18"/>
      <c r="D27" s="2"/>
      <c r="E27" s="18"/>
      <c r="F27" s="2"/>
      <c r="G27" s="18"/>
      <c r="H27" s="2"/>
      <c r="I27" s="2"/>
      <c r="J27" s="31"/>
      <c r="K27" s="2"/>
      <c r="L27" s="2"/>
      <c r="M27" s="2"/>
      <c r="N27" s="2"/>
      <c r="O27" s="2"/>
      <c r="P27" s="2"/>
      <c r="Q27" s="2"/>
    </row>
    <row r="28" spans="1:17" ht="24" customHeight="1">
      <c r="A28" s="2"/>
      <c r="B28" s="2"/>
      <c r="C28" s="2"/>
      <c r="D28" s="2"/>
      <c r="E28" s="2"/>
      <c r="F28" s="2"/>
      <c r="G28" s="2"/>
      <c r="H28" s="2"/>
      <c r="I28" s="2"/>
      <c r="J28" s="31"/>
      <c r="K28" s="2"/>
      <c r="L28" s="2"/>
      <c r="M28" s="2"/>
      <c r="N28" s="2"/>
      <c r="O28" s="2"/>
      <c r="P28" s="2"/>
      <c r="Q28" s="2"/>
    </row>
    <row r="29" spans="1:17" ht="24" customHeight="1">
      <c r="A29" s="2"/>
      <c r="B29" s="2"/>
      <c r="C29" s="2"/>
      <c r="D29" s="2"/>
      <c r="E29" s="2"/>
      <c r="F29" s="2"/>
      <c r="G29" s="2"/>
      <c r="H29" s="2"/>
      <c r="I29" s="2"/>
      <c r="J29" s="31"/>
      <c r="K29" s="2"/>
      <c r="L29" s="2"/>
      <c r="M29" s="2"/>
      <c r="N29" s="2"/>
      <c r="O29" s="2"/>
      <c r="P29" s="2"/>
      <c r="Q29" s="2"/>
    </row>
    <row r="30" spans="1:17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4" customHeight="1">
      <c r="A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4" customHeight="1">
      <c r="A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4" customHeight="1">
      <c r="A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4" customHeight="1">
      <c r="A65" s="2"/>
      <c r="I65" s="2"/>
      <c r="J65" s="2"/>
      <c r="K65" s="2"/>
      <c r="L65" s="2"/>
      <c r="M65" s="2"/>
      <c r="N65" s="2"/>
      <c r="O65" s="2"/>
      <c r="P65" s="2"/>
      <c r="Q65" s="2"/>
    </row>
  </sheetData>
  <sheetProtection/>
  <mergeCells count="12">
    <mergeCell ref="B6:H6"/>
    <mergeCell ref="B19:H19"/>
    <mergeCell ref="B21:B22"/>
    <mergeCell ref="C21:D21"/>
    <mergeCell ref="E21:F21"/>
    <mergeCell ref="G21:H21"/>
    <mergeCell ref="B8:B9"/>
    <mergeCell ref="G7:H7"/>
    <mergeCell ref="C8:D8"/>
    <mergeCell ref="E8:F8"/>
    <mergeCell ref="G8:H8"/>
    <mergeCell ref="G20:H2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3">
      <selection activeCell="L20" sqref="L20"/>
    </sheetView>
  </sheetViews>
  <sheetFormatPr defaultColWidth="9.00390625" defaultRowHeight="16.5"/>
  <cols>
    <col min="1" max="1" width="22.625" style="3" customWidth="1"/>
    <col min="2" max="2" width="25.625" style="3" customWidth="1"/>
    <col min="3" max="4" width="11.625" style="3" customWidth="1"/>
    <col min="5" max="5" width="9.625" style="3" customWidth="1"/>
    <col min="6" max="7" width="11.625" style="3" customWidth="1"/>
    <col min="8" max="8" width="9.625" style="3" customWidth="1"/>
    <col min="9" max="9" width="2.625" style="3" customWidth="1"/>
    <col min="10" max="19" width="11.625" style="3" customWidth="1"/>
    <col min="20" max="16384" width="8.875" style="3" customWidth="1"/>
  </cols>
  <sheetData>
    <row r="1" spans="1:19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7.75" customHeight="1">
      <c r="A2" s="2"/>
      <c r="B2" s="4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1.75" customHeight="1">
      <c r="A4" s="2"/>
      <c r="B4" s="5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5" t="s">
        <v>118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5" t="s">
        <v>119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5" t="s">
        <v>162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5" t="s">
        <v>163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4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4" customHeight="1">
      <c r="A10" s="2"/>
      <c r="B10" s="77" t="s">
        <v>164</v>
      </c>
      <c r="C10" s="77"/>
      <c r="D10" s="77"/>
      <c r="E10" s="77"/>
      <c r="F10" s="77"/>
      <c r="G10" s="77"/>
      <c r="H10" s="7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9.5" customHeight="1">
      <c r="A11" s="2"/>
      <c r="B11" s="2"/>
      <c r="C11" s="2"/>
      <c r="D11" s="2"/>
      <c r="E11" s="2"/>
      <c r="F11" s="2"/>
      <c r="G11" s="72" t="s">
        <v>9</v>
      </c>
      <c r="H11" s="7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9.5" customHeight="1">
      <c r="A12" s="2"/>
      <c r="B12" s="71" t="s">
        <v>10</v>
      </c>
      <c r="C12" s="71" t="s">
        <v>156</v>
      </c>
      <c r="D12" s="71"/>
      <c r="E12" s="71"/>
      <c r="F12" s="71" t="s">
        <v>157</v>
      </c>
      <c r="G12" s="71"/>
      <c r="H12" s="7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9.5" customHeight="1">
      <c r="A13" s="2"/>
      <c r="B13" s="71"/>
      <c r="C13" s="6" t="s">
        <v>116</v>
      </c>
      <c r="D13" s="6" t="s">
        <v>115</v>
      </c>
      <c r="E13" s="6" t="s">
        <v>11</v>
      </c>
      <c r="F13" s="6" t="s">
        <v>116</v>
      </c>
      <c r="G13" s="6" t="s">
        <v>117</v>
      </c>
      <c r="H13" s="6" t="s">
        <v>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4" customHeight="1">
      <c r="A14" s="2"/>
      <c r="B14" s="7" t="s">
        <v>12</v>
      </c>
      <c r="C14" s="8">
        <v>1.7</v>
      </c>
      <c r="D14" s="8">
        <v>1.5</v>
      </c>
      <c r="E14" s="9">
        <v>0.2</v>
      </c>
      <c r="F14" s="10">
        <v>37.4</v>
      </c>
      <c r="G14" s="10">
        <v>40.1</v>
      </c>
      <c r="H14" s="10">
        <v>-2.7</v>
      </c>
      <c r="I14" s="2"/>
      <c r="J14" s="11"/>
      <c r="K14" s="2"/>
      <c r="L14" s="2"/>
      <c r="M14" s="2"/>
      <c r="N14" s="2"/>
      <c r="O14" s="2"/>
      <c r="P14" s="2"/>
      <c r="Q14" s="2"/>
      <c r="R14" s="2"/>
      <c r="S14" s="2"/>
    </row>
    <row r="15" spans="1:19" ht="24" customHeight="1">
      <c r="A15" s="2"/>
      <c r="B15" s="7" t="s">
        <v>13</v>
      </c>
      <c r="C15" s="8">
        <v>0.7</v>
      </c>
      <c r="D15" s="8">
        <v>1.5</v>
      </c>
      <c r="E15" s="9">
        <v>-0.8</v>
      </c>
      <c r="F15" s="9">
        <v>58.6</v>
      </c>
      <c r="G15" s="9">
        <v>39.5</v>
      </c>
      <c r="H15" s="9">
        <v>19.1</v>
      </c>
      <c r="I15" s="2"/>
      <c r="J15" s="11"/>
      <c r="K15" s="2"/>
      <c r="L15" s="2"/>
      <c r="M15" s="2"/>
      <c r="N15" s="2"/>
      <c r="O15" s="2"/>
      <c r="P15" s="2"/>
      <c r="Q15" s="2"/>
      <c r="R15" s="2"/>
      <c r="S15" s="2"/>
    </row>
    <row r="16" spans="1:19" ht="24" customHeight="1">
      <c r="A16" s="2"/>
      <c r="B16" s="7" t="s">
        <v>14</v>
      </c>
      <c r="C16" s="8">
        <v>1.4</v>
      </c>
      <c r="D16" s="8">
        <v>1.5</v>
      </c>
      <c r="E16" s="9">
        <v>-0.1</v>
      </c>
      <c r="F16" s="42">
        <v>41.8</v>
      </c>
      <c r="G16" s="59">
        <v>40</v>
      </c>
      <c r="H16" s="8">
        <v>1.8</v>
      </c>
      <c r="I16" s="2"/>
      <c r="J16" s="11"/>
      <c r="K16" s="2"/>
      <c r="L16" s="2"/>
      <c r="M16" s="2"/>
      <c r="N16" s="2"/>
      <c r="O16" s="2"/>
      <c r="P16" s="2"/>
      <c r="Q16" s="2"/>
      <c r="R16" s="2"/>
      <c r="S16" s="2"/>
    </row>
    <row r="17" spans="1:19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4" customHeight="1">
      <c r="A19" s="2"/>
      <c r="B19" s="5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4" customHeight="1">
      <c r="A20" s="2"/>
      <c r="B20" s="5" t="s">
        <v>158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4" customHeight="1">
      <c r="A21" s="2"/>
      <c r="B21" s="5" t="s">
        <v>159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4" customHeight="1">
      <c r="A22" s="2"/>
      <c r="B22" s="5" t="s">
        <v>160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4" customHeight="1">
      <c r="A23" s="2"/>
      <c r="B23" s="5" t="s">
        <v>161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24" customHeight="1">
      <c r="A25" s="2"/>
      <c r="B25" s="77" t="s">
        <v>16</v>
      </c>
      <c r="C25" s="77"/>
      <c r="D25" s="77"/>
      <c r="E25" s="77"/>
      <c r="F25" s="77"/>
      <c r="G25" s="77"/>
      <c r="H25" s="7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24" customHeight="1">
      <c r="A26" s="2"/>
      <c r="B26" s="2"/>
      <c r="C26" s="2"/>
      <c r="D26" s="2"/>
      <c r="E26" s="2"/>
      <c r="F26" s="2"/>
      <c r="G26" s="79" t="s">
        <v>86</v>
      </c>
      <c r="H26" s="7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4" customHeight="1">
      <c r="A27" s="2"/>
      <c r="B27" s="71" t="s">
        <v>10</v>
      </c>
      <c r="C27" s="71" t="s">
        <v>122</v>
      </c>
      <c r="D27" s="71"/>
      <c r="E27" s="71"/>
      <c r="F27" s="71" t="s">
        <v>123</v>
      </c>
      <c r="G27" s="71"/>
      <c r="H27" s="7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4" customHeight="1">
      <c r="A28" s="2"/>
      <c r="B28" s="71"/>
      <c r="C28" s="6" t="s">
        <v>121</v>
      </c>
      <c r="D28" s="6" t="s">
        <v>120</v>
      </c>
      <c r="E28" s="6" t="s">
        <v>11</v>
      </c>
      <c r="F28" s="6" t="s">
        <v>121</v>
      </c>
      <c r="G28" s="6" t="s">
        <v>120</v>
      </c>
      <c r="H28" s="6" t="s">
        <v>11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4" customHeight="1">
      <c r="A29" s="2"/>
      <c r="B29" s="7" t="s">
        <v>12</v>
      </c>
      <c r="C29" s="8">
        <v>68.7</v>
      </c>
      <c r="D29" s="8">
        <v>304.2</v>
      </c>
      <c r="E29" s="27">
        <v>-235.5</v>
      </c>
      <c r="F29" s="8">
        <v>5.4</v>
      </c>
      <c r="G29" s="8">
        <v>20.6</v>
      </c>
      <c r="H29" s="40">
        <v>-15.2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4" customHeight="1">
      <c r="A30" s="2"/>
      <c r="B30" s="7" t="s">
        <v>13</v>
      </c>
      <c r="C30" s="10">
        <v>48.6</v>
      </c>
      <c r="D30" s="10">
        <v>26.3</v>
      </c>
      <c r="E30" s="40">
        <v>22.3</v>
      </c>
      <c r="F30" s="13" t="s">
        <v>125</v>
      </c>
      <c r="G30" s="13" t="s">
        <v>124</v>
      </c>
      <c r="H30" s="12" t="s">
        <v>126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4" customHeight="1">
      <c r="A31" s="2"/>
      <c r="B31" s="7" t="s">
        <v>14</v>
      </c>
      <c r="C31" s="8">
        <v>64.7</v>
      </c>
      <c r="D31" s="8">
        <v>232.3</v>
      </c>
      <c r="E31" s="8">
        <v>-167.6</v>
      </c>
      <c r="F31" s="40">
        <v>4.6</v>
      </c>
      <c r="G31" s="8">
        <v>15.2</v>
      </c>
      <c r="H31" s="9">
        <v>-10.6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4" customHeight="1" hidden="1">
      <c r="A33" s="2"/>
      <c r="B33" s="2">
        <v>106</v>
      </c>
      <c r="C33" s="2">
        <v>105</v>
      </c>
      <c r="D33" s="48" t="s">
        <v>97</v>
      </c>
      <c r="E33" s="48" t="s">
        <v>98</v>
      </c>
      <c r="F33" s="48" t="s">
        <v>99</v>
      </c>
      <c r="G33" s="48" t="s">
        <v>100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4" customHeight="1" hidden="1">
      <c r="A34" s="2"/>
      <c r="B34" s="49">
        <v>2291</v>
      </c>
      <c r="C34" s="49">
        <v>467</v>
      </c>
      <c r="D34" s="49">
        <v>2224</v>
      </c>
      <c r="E34" s="49">
        <v>67</v>
      </c>
      <c r="F34" s="49">
        <v>378</v>
      </c>
      <c r="G34" s="49">
        <v>89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4" customHeight="1" hidden="1">
      <c r="A35" s="2"/>
      <c r="B35" s="49">
        <f>(15231+14822)/2</f>
        <v>15026.5</v>
      </c>
      <c r="C35" s="49">
        <f>(14822+16874)/2</f>
        <v>15848</v>
      </c>
      <c r="D35" s="49">
        <f>(11017+10586)/2</f>
        <v>10801.5</v>
      </c>
      <c r="E35" s="49">
        <f>(4214+4229)/2</f>
        <v>4221.5</v>
      </c>
      <c r="F35" s="49">
        <f>(10586+12645)/2</f>
        <v>11615.5</v>
      </c>
      <c r="G35" s="49">
        <f>(4236+4229)/2</f>
        <v>4232.5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4" customHeight="1" hidden="1">
      <c r="A36" s="2"/>
      <c r="B36" s="49">
        <f aca="true" t="shared" si="0" ref="B36:G36">B34/B35*100</f>
        <v>15.246398030146741</v>
      </c>
      <c r="C36" s="49">
        <f t="shared" si="0"/>
        <v>2.9467440686521957</v>
      </c>
      <c r="D36" s="49">
        <f t="shared" si="0"/>
        <v>20.58973290746656</v>
      </c>
      <c r="E36" s="49">
        <f t="shared" si="0"/>
        <v>1.587113585218524</v>
      </c>
      <c r="F36" s="49">
        <f t="shared" si="0"/>
        <v>3.2542723085532264</v>
      </c>
      <c r="G36" s="49">
        <f t="shared" si="0"/>
        <v>2.1027761370348492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24" customHeight="1">
      <c r="A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24" customHeight="1">
      <c r="A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4" customHeight="1">
      <c r="A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4" customHeight="1">
      <c r="A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</sheetData>
  <sheetProtection/>
  <mergeCells count="10">
    <mergeCell ref="G26:H26"/>
    <mergeCell ref="B27:B28"/>
    <mergeCell ref="C27:E27"/>
    <mergeCell ref="F27:H27"/>
    <mergeCell ref="B10:H10"/>
    <mergeCell ref="B25:H25"/>
    <mergeCell ref="G11:H11"/>
    <mergeCell ref="C12:E12"/>
    <mergeCell ref="F12:H12"/>
    <mergeCell ref="B12:B13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林宏昇</cp:lastModifiedBy>
  <cp:lastPrinted>2019-07-04T01:20:05Z</cp:lastPrinted>
  <dcterms:created xsi:type="dcterms:W3CDTF">2004-03-24T02:54:26Z</dcterms:created>
  <dcterms:modified xsi:type="dcterms:W3CDTF">2019-07-25T08:42:21Z</dcterms:modified>
  <cp:category/>
  <cp:version/>
  <cp:contentType/>
  <cp:contentStatus/>
</cp:coreProperties>
</file>