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8472" windowHeight="5988" tabRatio="618"/>
  </bookViews>
  <sheets>
    <sheet name="農會資產負債" sheetId="47" r:id="rId1"/>
    <sheet name="農會圖107" sheetId="54" r:id="rId2"/>
    <sheet name="農會收支損益" sheetId="49" r:id="rId3"/>
    <sheet name="農會營運比率" sheetId="50" r:id="rId4"/>
  </sheets>
  <externalReferences>
    <externalReference r:id="rId5"/>
  </externalReferences>
  <definedNames>
    <definedName name="_xlnm.Print_Area" localSheetId="1">農會圖107!$A$1:$J$47</definedName>
  </definedNames>
  <calcPr calcId="145621"/>
</workbook>
</file>

<file path=xl/calcChain.xml><?xml version="1.0" encoding="utf-8"?>
<calcChain xmlns="http://schemas.openxmlformats.org/spreadsheetml/2006/main">
  <c r="T32" i="54" l="1"/>
  <c r="T31" i="54"/>
  <c r="T27" i="54"/>
  <c r="T26" i="54"/>
  <c r="T15" i="54"/>
  <c r="T13" i="54"/>
  <c r="T11" i="54"/>
  <c r="T10" i="54"/>
  <c r="T9" i="54"/>
  <c r="T4" i="54"/>
  <c r="T3" i="54"/>
  <c r="B39" i="47"/>
  <c r="F39" i="47"/>
  <c r="G39" i="47"/>
  <c r="F38" i="47"/>
  <c r="G38" i="47"/>
  <c r="G37" i="47"/>
  <c r="F37" i="47"/>
  <c r="F36" i="47"/>
  <c r="G36" i="47"/>
  <c r="F35" i="47"/>
  <c r="G35" i="47"/>
  <c r="B33" i="47"/>
  <c r="F32" i="47"/>
  <c r="G32" i="47"/>
  <c r="G31" i="47"/>
  <c r="F31" i="47"/>
  <c r="F30" i="47"/>
  <c r="G30" i="47"/>
  <c r="F29" i="47"/>
  <c r="G29" i="47"/>
  <c r="G28" i="47"/>
  <c r="F28" i="47"/>
  <c r="F27" i="47"/>
  <c r="G27" i="47"/>
  <c r="F26" i="47"/>
  <c r="G26" i="47"/>
  <c r="B24" i="47"/>
  <c r="C15" i="47"/>
  <c r="F23" i="47"/>
  <c r="G23" i="47"/>
  <c r="G22" i="47"/>
  <c r="F22" i="47"/>
  <c r="F21" i="47"/>
  <c r="F20" i="47"/>
  <c r="G20" i="47"/>
  <c r="C20" i="47"/>
  <c r="F19" i="47"/>
  <c r="G18" i="47"/>
  <c r="F18" i="47"/>
  <c r="F17" i="47"/>
  <c r="G17" i="47"/>
  <c r="F16" i="47"/>
  <c r="G16" i="47"/>
  <c r="C16" i="47"/>
  <c r="F15" i="47"/>
  <c r="G15" i="47"/>
  <c r="G14" i="47"/>
  <c r="F14" i="47"/>
  <c r="F13" i="47"/>
  <c r="G13" i="47"/>
  <c r="B40" i="47"/>
  <c r="C19" i="47"/>
  <c r="C23" i="47"/>
  <c r="C14" i="47"/>
  <c r="C18" i="47"/>
  <c r="C22" i="47"/>
  <c r="F24" i="47"/>
  <c r="G24" i="47"/>
  <c r="F33" i="47"/>
  <c r="G33" i="47"/>
  <c r="C13" i="47"/>
  <c r="C24" i="47"/>
  <c r="C17" i="47"/>
  <c r="C21" i="47"/>
  <c r="C38" i="47"/>
  <c r="C35" i="47"/>
  <c r="C26" i="47"/>
  <c r="C36" i="47"/>
  <c r="C27" i="47"/>
  <c r="C37" i="47"/>
  <c r="C28" i="47"/>
  <c r="F40" i="47"/>
  <c r="G40" i="47"/>
  <c r="C32" i="47"/>
  <c r="C29" i="47"/>
  <c r="C30" i="47"/>
  <c r="C39" i="47"/>
  <c r="C33" i="47"/>
</calcChain>
</file>

<file path=xl/sharedStrings.xml><?xml version="1.0" encoding="utf-8"?>
<sst xmlns="http://schemas.openxmlformats.org/spreadsheetml/2006/main" count="162" uniqueCount="120">
  <si>
    <t xml:space="preserve">            </t>
  </si>
  <si>
    <t xml:space="preserve">       </t>
  </si>
  <si>
    <t xml:space="preserve">        </t>
  </si>
  <si>
    <t>-</t>
  </si>
  <si>
    <r>
      <rPr>
        <sz val="1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</si>
  <si>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</si>
  <si>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比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較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增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減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</si>
  <si>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</si>
  <si>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營業收入</t>
    </r>
  </si>
  <si>
    <r>
      <t xml:space="preserve">  </t>
    </r>
    <r>
      <rPr>
        <sz val="11"/>
        <rFont val="標楷體"/>
        <family val="4"/>
        <charset val="136"/>
      </rPr>
      <t>利息收入</t>
    </r>
  </si>
  <si>
    <r>
      <t xml:space="preserve">    </t>
    </r>
    <r>
      <rPr>
        <sz val="11"/>
        <rFont val="標楷體"/>
        <family val="4"/>
        <charset val="136"/>
      </rPr>
      <t>放款利息收入</t>
    </r>
  </si>
  <si>
    <r>
      <t xml:space="preserve">    </t>
    </r>
    <r>
      <rPr>
        <sz val="11"/>
        <rFont val="標楷體"/>
        <family val="4"/>
        <charset val="136"/>
      </rPr>
      <t>存儲利息收入</t>
    </r>
  </si>
  <si>
    <r>
      <t xml:space="preserve">  </t>
    </r>
    <r>
      <rPr>
        <sz val="11"/>
        <rFont val="標楷體"/>
        <family val="4"/>
        <charset val="136"/>
      </rPr>
      <t>手續費及代辦業務收入</t>
    </r>
  </si>
  <si>
    <r>
      <t xml:space="preserve">  </t>
    </r>
    <r>
      <rPr>
        <sz val="11"/>
        <rFont val="標楷體"/>
        <family val="4"/>
        <charset val="136"/>
      </rPr>
      <t>證券投資收益</t>
    </r>
  </si>
  <si>
    <r>
      <t xml:space="preserve">  </t>
    </r>
    <r>
      <rPr>
        <sz val="11"/>
        <rFont val="標楷體"/>
        <family val="4"/>
        <charset val="136"/>
      </rPr>
      <t>其他營業收入</t>
    </r>
  </si>
  <si>
    <r>
      <t xml:space="preserve">    </t>
    </r>
    <r>
      <rPr>
        <sz val="11"/>
        <rFont val="標楷體"/>
        <family val="4"/>
        <charset val="136"/>
      </rPr>
      <t>營業收入</t>
    </r>
  </si>
  <si>
    <r>
      <rPr>
        <sz val="11"/>
        <rFont val="標楷體"/>
        <family val="4"/>
        <charset val="136"/>
      </rPr>
      <t>營業支出</t>
    </r>
  </si>
  <si>
    <r>
      <t xml:space="preserve">  </t>
    </r>
    <r>
      <rPr>
        <sz val="11"/>
        <rFont val="標楷體"/>
        <family val="4"/>
        <charset val="136"/>
      </rPr>
      <t>利息支出</t>
    </r>
  </si>
  <si>
    <r>
      <t xml:space="preserve">    </t>
    </r>
    <r>
      <rPr>
        <sz val="11"/>
        <rFont val="標楷體"/>
        <family val="4"/>
        <charset val="136"/>
      </rPr>
      <t>存款利息支出</t>
    </r>
  </si>
  <si>
    <r>
      <t xml:space="preserve">    </t>
    </r>
    <r>
      <rPr>
        <sz val="11"/>
        <rFont val="標楷體"/>
        <family val="4"/>
        <charset val="136"/>
      </rPr>
      <t>借款利息支出</t>
    </r>
  </si>
  <si>
    <r>
      <t xml:space="preserve">    </t>
    </r>
    <r>
      <rPr>
        <sz val="11"/>
        <rFont val="標楷體"/>
        <family val="4"/>
        <charset val="136"/>
      </rPr>
      <t>內部往來利息支出</t>
    </r>
  </si>
  <si>
    <r>
      <t xml:space="preserve">  </t>
    </r>
    <r>
      <rPr>
        <sz val="11"/>
        <rFont val="標楷體"/>
        <family val="4"/>
        <charset val="136"/>
      </rPr>
      <t>證券投資損失</t>
    </r>
  </si>
  <si>
    <r>
      <t xml:space="preserve">  </t>
    </r>
    <r>
      <rPr>
        <sz val="11"/>
        <rFont val="標楷體"/>
        <family val="4"/>
        <charset val="136"/>
      </rPr>
      <t>用人費用</t>
    </r>
  </si>
  <si>
    <r>
      <t xml:space="preserve">  </t>
    </r>
    <r>
      <rPr>
        <sz val="11"/>
        <rFont val="標楷體"/>
        <family val="4"/>
        <charset val="136"/>
      </rPr>
      <t>業務費用</t>
    </r>
  </si>
  <si>
    <r>
      <t xml:space="preserve">  </t>
    </r>
    <r>
      <rPr>
        <sz val="11"/>
        <rFont val="標楷體"/>
        <family val="4"/>
        <charset val="136"/>
      </rPr>
      <t>管理及會議費用</t>
    </r>
  </si>
  <si>
    <r>
      <t xml:space="preserve">  </t>
    </r>
    <r>
      <rPr>
        <sz val="11"/>
        <rFont val="標楷體"/>
        <family val="4"/>
        <charset val="136"/>
      </rPr>
      <t>呆帳</t>
    </r>
  </si>
  <si>
    <r>
      <t xml:space="preserve">  </t>
    </r>
    <r>
      <rPr>
        <sz val="11"/>
        <rFont val="標楷體"/>
        <family val="4"/>
        <charset val="136"/>
      </rPr>
      <t>其他營業費用</t>
    </r>
  </si>
  <si>
    <r>
      <t xml:space="preserve">    </t>
    </r>
    <r>
      <rPr>
        <sz val="11"/>
        <rFont val="標楷體"/>
        <family val="4"/>
        <charset val="136"/>
      </rPr>
      <t>營業支出</t>
    </r>
  </si>
  <si>
    <r>
      <rPr>
        <sz val="11"/>
        <rFont val="標楷體"/>
        <family val="4"/>
        <charset val="136"/>
      </rPr>
      <t>營業利益</t>
    </r>
  </si>
  <si>
    <r>
      <t xml:space="preserve">  </t>
    </r>
    <r>
      <rPr>
        <sz val="11"/>
        <rFont val="標楷體"/>
        <family val="4"/>
        <charset val="136"/>
      </rPr>
      <t>營業外收入</t>
    </r>
  </si>
  <si>
    <r>
      <t xml:space="preserve">  </t>
    </r>
    <r>
      <rPr>
        <sz val="11"/>
        <rFont val="標楷體"/>
        <family val="4"/>
        <charset val="136"/>
      </rPr>
      <t>營業外支出</t>
    </r>
  </si>
  <si>
    <r>
      <rPr>
        <sz val="11"/>
        <rFont val="標楷體"/>
        <family val="4"/>
        <charset val="136"/>
      </rPr>
      <t>稅前純益</t>
    </r>
  </si>
  <si>
    <r>
      <t xml:space="preserve">     2.</t>
    </r>
    <r>
      <rPr>
        <sz val="13"/>
        <rFont val="標楷體"/>
        <family val="4"/>
        <charset val="136"/>
      </rPr>
      <t>速動資產占存款比率：</t>
    </r>
  </si>
  <si>
    <r>
      <t xml:space="preserve">     1.</t>
    </r>
    <r>
      <rPr>
        <sz val="13"/>
        <rFont val="標楷體"/>
        <family val="4"/>
        <charset val="136"/>
      </rPr>
      <t>合格淨值占風險性資產比率：</t>
    </r>
  </si>
  <si>
    <r>
      <t xml:space="preserve">     2.</t>
    </r>
    <r>
      <rPr>
        <sz val="13"/>
        <rFont val="標楷體"/>
        <family val="4"/>
        <charset val="136"/>
      </rPr>
      <t>存款占淨值倍數：</t>
    </r>
  </si>
  <si>
    <r>
      <t xml:space="preserve">     3.</t>
    </r>
    <r>
      <rPr>
        <sz val="13"/>
        <rFont val="標楷體"/>
        <family val="4"/>
        <charset val="136"/>
      </rPr>
      <t>負債占淨值倍數：</t>
    </r>
  </si>
  <si>
    <r>
      <t xml:space="preserve">     4.</t>
    </r>
    <r>
      <rPr>
        <sz val="13"/>
        <rFont val="標楷體"/>
        <family val="4"/>
        <charset val="136"/>
      </rPr>
      <t>淨值占放款比率：</t>
    </r>
  </si>
  <si>
    <r>
      <t xml:space="preserve">     1.</t>
    </r>
    <r>
      <rPr>
        <sz val="13"/>
        <rFont val="標楷體"/>
        <family val="4"/>
        <charset val="136"/>
      </rPr>
      <t>稅前純益占營業收入比率：</t>
    </r>
  </si>
  <si>
    <t>全體農會信用部資產負債統計表</t>
    <phoneticPr fontId="1" type="noConversion"/>
  </si>
  <si>
    <r>
      <rPr>
        <sz val="18"/>
        <rFont val="標楷體"/>
        <family val="4"/>
        <charset val="136"/>
      </rPr>
      <t>一、資產負債</t>
    </r>
  </si>
  <si>
    <r>
      <rPr>
        <sz val="18"/>
        <rFont val="標楷體"/>
        <family val="4"/>
        <charset val="136"/>
      </rPr>
      <t>二、收支損益</t>
    </r>
  </si>
  <si>
    <r>
      <rPr>
        <sz val="18"/>
        <rFont val="標楷體"/>
        <family val="4"/>
        <charset val="136"/>
      </rPr>
      <t>三、營運比率</t>
    </r>
  </si>
  <si>
    <r>
      <t xml:space="preserve">  (</t>
    </r>
    <r>
      <rPr>
        <sz val="18"/>
        <rFont val="標楷體"/>
        <family val="4"/>
        <charset val="136"/>
      </rPr>
      <t>一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流動性分析</t>
    </r>
  </si>
  <si>
    <r>
      <t xml:space="preserve">  (</t>
    </r>
    <r>
      <rPr>
        <sz val="18"/>
        <rFont val="標楷體"/>
        <family val="4"/>
        <charset val="136"/>
      </rPr>
      <t>三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收益性分析</t>
    </r>
  </si>
  <si>
    <r>
      <rPr>
        <b/>
        <sz val="22"/>
        <rFont val="標楷體"/>
        <family val="4"/>
        <charset val="136"/>
      </rPr>
      <t>陸、農會信用部業務</t>
    </r>
  </si>
  <si>
    <r>
      <t xml:space="preserve">     1.</t>
    </r>
    <r>
      <rPr>
        <sz val="13"/>
        <rFont val="標楷體"/>
        <family val="4"/>
        <charset val="136"/>
      </rPr>
      <t>現金及存放行庫占存款比率：</t>
    </r>
  </si>
  <si>
    <r>
      <t xml:space="preserve">     3.</t>
    </r>
    <r>
      <rPr>
        <sz val="13"/>
        <rFont val="標楷體"/>
        <family val="4"/>
        <charset val="136"/>
      </rPr>
      <t>流動準備比率：</t>
    </r>
  </si>
  <si>
    <t>資  產</t>
  </si>
  <si>
    <t xml:space="preserve">  現金及存放行庫</t>
  </si>
  <si>
    <t xml:space="preserve">  有價證券</t>
  </si>
  <si>
    <t xml:space="preserve">  基金及投資</t>
  </si>
  <si>
    <t xml:space="preserve">  放款</t>
  </si>
  <si>
    <t xml:space="preserve">    一般放款</t>
  </si>
  <si>
    <t xml:space="preserve">    催收款項</t>
  </si>
  <si>
    <t xml:space="preserve">    減：備抵呆帳</t>
  </si>
  <si>
    <t xml:space="preserve">  固定資產總額</t>
  </si>
  <si>
    <t xml:space="preserve">    減：累計折舊</t>
  </si>
  <si>
    <t xml:space="preserve">  應收利息及收益</t>
  </si>
  <si>
    <t xml:space="preserve">  其他資產</t>
  </si>
  <si>
    <t xml:space="preserve">    資產合計</t>
  </si>
  <si>
    <t>負  債</t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</si>
  <si>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</si>
  <si>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</si>
  <si>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</si>
  <si>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</si>
  <si>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</si>
  <si>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</si>
  <si>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</si>
  <si>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 xml:space="preserve">    負債合計</t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</si>
  <si>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</si>
  <si>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</si>
  <si>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</si>
  <si>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</si>
  <si>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</si>
  <si>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 xml:space="preserve">    淨值合計</t>
  </si>
  <si>
    <t xml:space="preserve">    負債及淨值合計</t>
  </si>
  <si>
    <t>全體農會信用部收支損益統計表</t>
    <phoneticPr fontId="1" type="noConversion"/>
  </si>
  <si>
    <r>
      <t xml:space="preserve">  (</t>
    </r>
    <r>
      <rPr>
        <sz val="18"/>
        <rFont val="標楷體"/>
        <family val="4"/>
        <charset val="136"/>
      </rPr>
      <t>二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資本比率分析</t>
    </r>
  </si>
  <si>
    <r>
      <t xml:space="preserve">     2.</t>
    </r>
    <r>
      <rPr>
        <sz val="13"/>
        <rFont val="標楷體"/>
        <family val="4"/>
        <charset val="136"/>
      </rPr>
      <t>稅前純益占平均淨值比率：</t>
    </r>
    <phoneticPr fontId="1" type="noConversion"/>
  </si>
  <si>
    <r>
      <t>107</t>
    </r>
    <r>
      <rPr>
        <sz val="11"/>
        <rFont val="標楷體"/>
        <family val="4"/>
        <charset val="136"/>
      </rPr>
      <t>年底</t>
    </r>
    <phoneticPr fontId="1" type="noConversion"/>
  </si>
  <si>
    <r>
      <t>106</t>
    </r>
    <r>
      <rPr>
        <sz val="11"/>
        <rFont val="標楷體"/>
        <family val="4"/>
        <charset val="136"/>
      </rPr>
      <t>年底</t>
    </r>
    <phoneticPr fontId="1" type="noConversion"/>
  </si>
  <si>
    <t>%</t>
    <phoneticPr fontId="1" type="noConversion"/>
  </si>
  <si>
    <r>
      <t xml:space="preserve">        107</t>
    </r>
    <r>
      <rPr>
        <sz val="13"/>
        <rFont val="標楷體"/>
        <family val="4"/>
        <charset val="136"/>
      </rPr>
      <t>年底全體農會信用部資產合計</t>
    </r>
    <r>
      <rPr>
        <sz val="13"/>
        <rFont val="Times New Roman"/>
        <family val="1"/>
      </rPr>
      <t>1,950,102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1.9%</t>
    </r>
    <r>
      <rPr>
        <sz val="13"/>
        <rFont val="標楷體"/>
        <family val="4"/>
        <charset val="136"/>
      </rPr>
      <t>；負債合計</t>
    </r>
    <r>
      <rPr>
        <sz val="13"/>
        <rFont val="Times New Roman"/>
        <family val="1"/>
      </rPr>
      <t>1,818,258</t>
    </r>
    <phoneticPr fontId="1" type="noConversion"/>
  </si>
  <si>
    <r>
      <t>107</t>
    </r>
    <r>
      <rPr>
        <sz val="11"/>
        <rFont val="標楷體"/>
        <family val="4"/>
        <charset val="136"/>
      </rPr>
      <t>年</t>
    </r>
    <phoneticPr fontId="1" type="noConversion"/>
  </si>
  <si>
    <r>
      <t>106</t>
    </r>
    <r>
      <rPr>
        <sz val="11"/>
        <rFont val="標楷體"/>
        <family val="4"/>
        <charset val="136"/>
      </rPr>
      <t>年</t>
    </r>
    <phoneticPr fontId="1" type="noConversion"/>
  </si>
  <si>
    <t>%</t>
    <phoneticPr fontId="1" type="noConversion"/>
  </si>
  <si>
    <t>%</t>
    <phoneticPr fontId="1" type="noConversion"/>
  </si>
  <si>
    <r>
      <t>107</t>
    </r>
    <r>
      <rPr>
        <sz val="20"/>
        <rFont val="標楷體"/>
        <family val="4"/>
        <charset val="136"/>
      </rPr>
      <t>年底</t>
    </r>
    <phoneticPr fontId="1" type="noConversion"/>
  </si>
  <si>
    <t>現金及存放行庫</t>
    <phoneticPr fontId="1" type="noConversion"/>
  </si>
  <si>
    <t>有價證券</t>
    <phoneticPr fontId="1" type="noConversion"/>
  </si>
  <si>
    <t>放款淨額</t>
    <phoneticPr fontId="1" type="noConversion"/>
  </si>
  <si>
    <t>基金及投資</t>
    <phoneticPr fontId="1" type="noConversion"/>
  </si>
  <si>
    <t>固定資產淨額</t>
    <phoneticPr fontId="1" type="noConversion"/>
  </si>
  <si>
    <t>應收利息及收益</t>
    <phoneticPr fontId="1" type="noConversion"/>
  </si>
  <si>
    <t>其他資產</t>
    <phoneticPr fontId="1" type="noConversion"/>
  </si>
  <si>
    <t>存款</t>
    <phoneticPr fontId="1" type="noConversion"/>
  </si>
  <si>
    <t>借入款</t>
    <phoneticPr fontId="1" type="noConversion"/>
  </si>
  <si>
    <t>其他負債</t>
    <phoneticPr fontId="1" type="noConversion"/>
  </si>
  <si>
    <t>淨值</t>
    <phoneticPr fontId="1" type="noConversion"/>
  </si>
  <si>
    <r>
      <t xml:space="preserve">        </t>
    </r>
    <r>
      <rPr>
        <sz val="13"/>
        <rFont val="標楷體"/>
        <family val="4"/>
        <charset val="136"/>
      </rPr>
      <t>速動資產包括現金及存放行庫與有價證券，</t>
    </r>
    <r>
      <rPr>
        <sz val="13"/>
        <rFont val="Times New Roman"/>
        <family val="1"/>
      </rPr>
      <t>107</t>
    </r>
    <r>
      <rPr>
        <sz val="13"/>
        <rFont val="標楷體"/>
        <family val="4"/>
        <charset val="136"/>
      </rPr>
      <t>年底全體農會信用部速動資產占存款比率為</t>
    </r>
    <phoneticPr fontId="1" type="noConversion"/>
  </si>
  <si>
    <t xml:space="preserve"> </t>
    <phoneticPr fontId="1" type="noConversion"/>
  </si>
  <si>
    <t>-</t>
    <phoneticPr fontId="1" type="noConversion"/>
  </si>
  <si>
    <r>
      <t xml:space="preserve">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1.7%</t>
    </r>
    <r>
      <rPr>
        <sz val="13"/>
        <rFont val="標楷體"/>
        <family val="4"/>
        <charset val="136"/>
      </rPr>
      <t>；淨值合計</t>
    </r>
    <r>
      <rPr>
        <sz val="13"/>
        <rFont val="Times New Roman"/>
        <family val="1"/>
      </rPr>
      <t>131,844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3.9%</t>
    </r>
    <r>
      <rPr>
        <sz val="13"/>
        <rFont val="標楷體"/>
        <family val="4"/>
        <charset val="136"/>
      </rPr>
      <t>。</t>
    </r>
    <phoneticPr fontId="1" type="noConversion"/>
  </si>
  <si>
    <r>
      <t xml:space="preserve">        107</t>
    </r>
    <r>
      <rPr>
        <sz val="13"/>
        <rFont val="標楷體"/>
        <family val="4"/>
        <charset val="136"/>
      </rPr>
      <t>年全體農會信用部稅前純益</t>
    </r>
    <r>
      <rPr>
        <sz val="13"/>
        <rFont val="Times New Roman"/>
        <family val="1"/>
      </rPr>
      <t>5,219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>376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7.8%</t>
    </r>
    <r>
      <rPr>
        <sz val="13"/>
        <rFont val="標楷體"/>
        <family val="4"/>
        <charset val="136"/>
      </rPr>
      <t>。就收支項</t>
    </r>
    <phoneticPr fontId="1" type="noConversion"/>
  </si>
  <si>
    <r>
      <t xml:space="preserve"> </t>
    </r>
    <r>
      <rPr>
        <sz val="13"/>
        <rFont val="標楷體"/>
        <family val="4"/>
        <charset val="136"/>
      </rPr>
      <t>目分析，全年利息收入合計</t>
    </r>
    <r>
      <rPr>
        <sz val="13"/>
        <rFont val="Times New Roman"/>
        <family val="1"/>
      </rPr>
      <t>31,245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>482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1.6%</t>
    </r>
    <r>
      <rPr>
        <sz val="13"/>
        <rFont val="標楷體"/>
        <family val="4"/>
        <charset val="136"/>
      </rPr>
      <t>；利息支出合計</t>
    </r>
    <phoneticPr fontId="1" type="noConversion"/>
  </si>
  <si>
    <r>
      <t xml:space="preserve"> 7,774</t>
    </r>
    <r>
      <rPr>
        <sz val="13"/>
        <rFont val="標楷體"/>
        <family val="4"/>
        <charset val="136"/>
      </rPr>
      <t>百萬元，較上年減少</t>
    </r>
    <r>
      <rPr>
        <sz val="13"/>
        <rFont val="Times New Roman"/>
        <family val="1"/>
      </rPr>
      <t>5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0.1%</t>
    </r>
    <r>
      <rPr>
        <sz val="13"/>
        <rFont val="標楷體"/>
        <family val="4"/>
        <charset val="136"/>
      </rPr>
      <t>。</t>
    </r>
    <phoneticPr fontId="1" type="noConversion"/>
  </si>
  <si>
    <r>
      <t xml:space="preserve">        </t>
    </r>
    <r>
      <rPr>
        <sz val="13"/>
        <rFont val="標楷體"/>
        <family val="4"/>
        <charset val="136"/>
      </rPr>
      <t>百分點。</t>
    </r>
    <phoneticPr fontId="1" type="noConversion"/>
  </si>
  <si>
    <r>
      <t xml:space="preserve">        107</t>
    </r>
    <r>
      <rPr>
        <sz val="13"/>
        <rFont val="標楷體"/>
        <family val="4"/>
        <charset val="136"/>
      </rPr>
      <t>年底全體農會信用部現金及存放行庫占存款比率為</t>
    </r>
    <r>
      <rPr>
        <sz val="13"/>
        <rFont val="Times New Roman"/>
        <family val="1"/>
      </rPr>
      <t xml:space="preserve"> 44.9%</t>
    </r>
    <r>
      <rPr>
        <sz val="13"/>
        <rFont val="標楷體"/>
        <family val="4"/>
        <charset val="136"/>
      </rPr>
      <t>，較上年底之</t>
    </r>
    <r>
      <rPr>
        <sz val="13"/>
        <rFont val="Times New Roman"/>
        <family val="1"/>
      </rPr>
      <t xml:space="preserve"> 46.8% 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1.9</t>
    </r>
    <r>
      <rPr>
        <sz val="13"/>
        <rFont val="標楷體"/>
        <family val="4"/>
        <charset val="136"/>
      </rPr>
      <t>個</t>
    </r>
    <phoneticPr fontId="1" type="noConversion"/>
  </si>
  <si>
    <r>
      <t xml:space="preserve">        45.9%</t>
    </r>
    <r>
      <rPr>
        <sz val="13"/>
        <rFont val="標楷體"/>
        <family val="4"/>
        <charset val="136"/>
      </rPr>
      <t>，較上年底之</t>
    </r>
    <r>
      <rPr>
        <sz val="13"/>
        <rFont val="Times New Roman"/>
        <family val="1"/>
      </rPr>
      <t>47.8%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1.9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</si>
  <si>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      </t>
    </r>
    <r>
      <rPr>
        <sz val="13"/>
        <rFont val="標楷體"/>
        <family val="4"/>
        <charset val="136"/>
      </rPr>
      <t>點。</t>
    </r>
    <phoneticPr fontId="1" type="noConversion"/>
  </si>
  <si>
    <r>
      <t xml:space="preserve">        107</t>
    </r>
    <r>
      <rPr>
        <sz val="13"/>
        <rFont val="標楷體"/>
        <family val="4"/>
        <charset val="136"/>
      </rPr>
      <t>年</t>
    </r>
    <r>
      <rPr>
        <sz val="13"/>
        <rFont val="Times New Roman"/>
        <family val="1"/>
      </rPr>
      <t>12</t>
    </r>
    <r>
      <rPr>
        <sz val="13"/>
        <rFont val="標楷體"/>
        <family val="4"/>
        <charset val="136"/>
      </rPr>
      <t>月份全體農會信用部平均流動準備比率為</t>
    </r>
    <r>
      <rPr>
        <sz val="13"/>
        <rFont val="Times New Roman"/>
        <family val="1"/>
      </rPr>
      <t>35.6%</t>
    </r>
    <r>
      <rPr>
        <sz val="13"/>
        <rFont val="標楷體"/>
        <family val="4"/>
        <charset val="136"/>
      </rPr>
      <t>，較上年同期之</t>
    </r>
    <r>
      <rPr>
        <sz val="13"/>
        <rFont val="Times New Roman"/>
        <family val="1"/>
      </rPr>
      <t>38.2%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2.6</t>
    </r>
    <r>
      <rPr>
        <sz val="13"/>
        <rFont val="標楷體"/>
        <family val="4"/>
        <charset val="136"/>
      </rPr>
      <t>個百分</t>
    </r>
    <phoneticPr fontId="1" type="noConversion"/>
  </si>
  <si>
    <r>
      <t xml:space="preserve">        </t>
    </r>
    <r>
      <rPr>
        <sz val="13"/>
        <rFont val="標楷體"/>
        <family val="4"/>
        <charset val="136"/>
      </rPr>
      <t>分點。</t>
    </r>
    <phoneticPr fontId="1" type="noConversion"/>
  </si>
  <si>
    <r>
      <t xml:space="preserve">        107</t>
    </r>
    <r>
      <rPr>
        <sz val="13"/>
        <rFont val="標楷體"/>
        <family val="4"/>
        <charset val="136"/>
      </rPr>
      <t>年底全體農會信用部合格淨值占風險性資產比率為</t>
    </r>
    <r>
      <rPr>
        <sz val="13"/>
        <rFont val="Times New Roman"/>
        <family val="1"/>
      </rPr>
      <t>13.9%</t>
    </r>
    <r>
      <rPr>
        <sz val="13"/>
        <rFont val="標楷體"/>
        <family val="4"/>
        <charset val="136"/>
      </rPr>
      <t>，較上年底之</t>
    </r>
    <r>
      <rPr>
        <sz val="13"/>
        <rFont val="Times New Roman"/>
        <family val="1"/>
      </rPr>
      <t>13.5%</t>
    </r>
    <r>
      <rPr>
        <sz val="13"/>
        <rFont val="標楷體"/>
        <family val="4"/>
        <charset val="136"/>
      </rPr>
      <t>增加</t>
    </r>
    <r>
      <rPr>
        <sz val="13"/>
        <rFont val="Times New Roman"/>
        <family val="1"/>
      </rPr>
      <t>0.4</t>
    </r>
    <r>
      <rPr>
        <sz val="13"/>
        <rFont val="標楷體"/>
        <family val="4"/>
        <charset val="136"/>
      </rPr>
      <t>個百</t>
    </r>
    <phoneticPr fontId="1" type="noConversion"/>
  </si>
  <si>
    <r>
      <t xml:space="preserve">        107</t>
    </r>
    <r>
      <rPr>
        <sz val="13"/>
        <rFont val="標楷體"/>
        <family val="4"/>
        <charset val="136"/>
      </rPr>
      <t>年底全體農會信用部存款為淨值之</t>
    </r>
    <r>
      <rPr>
        <sz val="13"/>
        <rFont val="Times New Roman"/>
        <family val="1"/>
      </rPr>
      <t>13.6</t>
    </r>
    <r>
      <rPr>
        <sz val="13"/>
        <rFont val="標楷體"/>
        <family val="4"/>
        <charset val="136"/>
      </rPr>
      <t>倍，較上年底之</t>
    </r>
    <r>
      <rPr>
        <sz val="13"/>
        <rFont val="Times New Roman"/>
        <family val="1"/>
      </rPr>
      <t>13.9</t>
    </r>
    <r>
      <rPr>
        <sz val="13"/>
        <rFont val="標楷體"/>
        <family val="4"/>
        <charset val="136"/>
      </rPr>
      <t>倍減少</t>
    </r>
    <r>
      <rPr>
        <sz val="13"/>
        <rFont val="Times New Roman"/>
        <family val="1"/>
      </rPr>
      <t>0.3</t>
    </r>
    <r>
      <rPr>
        <sz val="13"/>
        <rFont val="標楷體"/>
        <family val="4"/>
        <charset val="136"/>
      </rPr>
      <t>倍。</t>
    </r>
    <phoneticPr fontId="1" type="noConversion"/>
  </si>
  <si>
    <r>
      <t xml:space="preserve">        107</t>
    </r>
    <r>
      <rPr>
        <sz val="13"/>
        <rFont val="標楷體"/>
        <family val="4"/>
        <charset val="136"/>
      </rPr>
      <t>年底全體農會信用部負債為淨值之</t>
    </r>
    <r>
      <rPr>
        <sz val="13"/>
        <rFont val="Times New Roman"/>
        <family val="1"/>
      </rPr>
      <t>13.8</t>
    </r>
    <r>
      <rPr>
        <sz val="13"/>
        <rFont val="標楷體"/>
        <family val="4"/>
        <charset val="136"/>
      </rPr>
      <t>倍，較上年底之</t>
    </r>
    <r>
      <rPr>
        <sz val="13"/>
        <rFont val="Times New Roman"/>
        <family val="1"/>
      </rPr>
      <t>14.1</t>
    </r>
    <r>
      <rPr>
        <sz val="13"/>
        <rFont val="標楷體"/>
        <family val="4"/>
        <charset val="136"/>
      </rPr>
      <t>倍減少</t>
    </r>
    <r>
      <rPr>
        <sz val="13"/>
        <rFont val="Times New Roman"/>
        <family val="1"/>
      </rPr>
      <t>0.3</t>
    </r>
    <r>
      <rPr>
        <sz val="13"/>
        <rFont val="標楷體"/>
        <family val="4"/>
        <charset val="136"/>
      </rPr>
      <t>倍。</t>
    </r>
    <phoneticPr fontId="1" type="noConversion"/>
  </si>
  <si>
    <r>
      <t xml:space="preserve">        107</t>
    </r>
    <r>
      <rPr>
        <sz val="13"/>
        <rFont val="標楷體"/>
        <family val="4"/>
        <charset val="136"/>
      </rPr>
      <t>年底全體農會信用部淨值占放款比率為</t>
    </r>
    <r>
      <rPr>
        <sz val="13"/>
        <rFont val="Times New Roman"/>
        <family val="1"/>
      </rPr>
      <t>12.1%</t>
    </r>
    <r>
      <rPr>
        <sz val="13"/>
        <rFont val="標楷體"/>
        <family val="4"/>
        <charset val="136"/>
      </rPr>
      <t>，較上年底之</t>
    </r>
    <r>
      <rPr>
        <sz val="13"/>
        <rFont val="Times New Roman"/>
        <family val="1"/>
      </rPr>
      <t>12.3%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0.2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</si>
  <si>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     </t>
    </r>
    <r>
      <rPr>
        <sz val="13"/>
        <rFont val="標楷體"/>
        <family val="4"/>
        <charset val="136"/>
      </rPr>
      <t xml:space="preserve"> </t>
    </r>
    <phoneticPr fontId="1" type="noConversion"/>
  </si>
  <si>
    <r>
      <t xml:space="preserve">        107</t>
    </r>
    <r>
      <rPr>
        <sz val="13"/>
        <rFont val="標楷體"/>
        <family val="4"/>
        <charset val="136"/>
      </rPr>
      <t>年全體農會信用部稅前純益占平均淨值比率為</t>
    </r>
    <r>
      <rPr>
        <sz val="13"/>
        <rFont val="Times New Roman"/>
        <family val="1"/>
      </rPr>
      <t>4.0%</t>
    </r>
    <r>
      <rPr>
        <sz val="13"/>
        <rFont val="標楷體"/>
        <family val="4"/>
        <charset val="136"/>
      </rPr>
      <t>，較上年之</t>
    </r>
    <r>
      <rPr>
        <sz val="13"/>
        <rFont val="Times New Roman"/>
        <family val="1"/>
      </rPr>
      <t>3.9%</t>
    </r>
    <r>
      <rPr>
        <sz val="13"/>
        <rFont val="標楷體"/>
        <family val="4"/>
        <charset val="136"/>
      </rPr>
      <t>增加</t>
    </r>
    <r>
      <rPr>
        <sz val="13"/>
        <rFont val="Times New Roman"/>
        <family val="1"/>
      </rPr>
      <t>0.1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</si>
  <si>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      107</t>
    </r>
    <r>
      <rPr>
        <sz val="13"/>
        <rFont val="標楷體"/>
        <family val="4"/>
        <charset val="136"/>
      </rPr>
      <t>年全體農會信用部稅前純益占營業收入比率為</t>
    </r>
    <r>
      <rPr>
        <sz val="13"/>
        <rFont val="Times New Roman"/>
        <family val="1"/>
      </rPr>
      <t>15.7%</t>
    </r>
    <r>
      <rPr>
        <sz val="13"/>
        <rFont val="標楷體"/>
        <family val="4"/>
        <charset val="136"/>
      </rPr>
      <t>，較上年之</t>
    </r>
    <r>
      <rPr>
        <sz val="13"/>
        <rFont val="Times New Roman"/>
        <family val="1"/>
      </rPr>
      <t>14.9%</t>
    </r>
    <r>
      <rPr>
        <sz val="13"/>
        <rFont val="標楷體"/>
        <family val="4"/>
        <charset val="136"/>
      </rPr>
      <t>增加</t>
    </r>
    <r>
      <rPr>
        <sz val="13"/>
        <rFont val="Times New Roman"/>
        <family val="1"/>
      </rPr>
      <t>0.8</t>
    </r>
    <r>
      <rPr>
        <sz val="13"/>
        <rFont val="標楷體"/>
        <family val="4"/>
        <charset val="136"/>
      </rPr>
      <t>個百分點。</t>
    </r>
    <phoneticPr fontId="1" type="noConversion"/>
  </si>
  <si>
    <r>
      <t>圖</t>
    </r>
    <r>
      <rPr>
        <sz val="20"/>
        <rFont val="Times New Roman"/>
        <family val="1"/>
      </rPr>
      <t>17</t>
    </r>
    <r>
      <rPr>
        <sz val="20"/>
        <rFont val="標楷體"/>
        <family val="4"/>
        <charset val="136"/>
      </rPr>
      <t xml:space="preserve"> 全體農會信用部資產負債結構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</si>
</sst>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%"/>
    <numFmt numFmtId="177" formatCode="0.000"/>
    <numFmt numFmtId="178" formatCode="0.0"/>
    <numFmt numFmtId="179" formatCode="0.0_ ;[Red]\-0.0\ "/>
    <numFmt numFmtId="180" formatCode="0.00_ ;[Red]\-0.00\ "/>
    <numFmt numFmtId="181" formatCode="#,##0_ "/>
    <numFmt numFmtId="182" formatCode="_(* #,##0_);_(* \-#,##0_);_(* &quot;-&quot;_);_(@_)"/>
    <numFmt numFmtId="183" formatCode="#,##0.0"/>
  </numFmts>
  <fonts count="1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20"/>
      <name val="標楷體"/>
      <family val="4"/>
      <charset val="136"/>
    </font>
    <font>
      <sz val="13"/>
      <name val="標楷體"/>
      <family val="4"/>
      <charset val="136"/>
    </font>
    <font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20"/>
      <name val="Times New Roman"/>
      <family val="1"/>
    </font>
    <font>
      <sz val="13"/>
      <name val="Times New Roman"/>
      <family val="1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sz val="18"/>
      <name val="Times New Roman"/>
      <family val="1"/>
    </font>
    <font>
      <sz val="18"/>
      <name val="標楷體"/>
      <family val="4"/>
      <charset val="136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12"/>
      <name val="新細明體"/>
      <family val="1"/>
      <charset val="136"/>
    </font>
    <font>
      <sz val="11"/>
      <color theme="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horizontal="left" wrapText="1"/>
    </xf>
    <xf numFmtId="0" fontId="7" fillId="0" borderId="0"/>
    <xf numFmtId="9" fontId="16" fillId="0" borderId="0" applyFont="0" applyFill="0" applyBorder="0" applyAlignment="0" applyProtection="0">
      <alignment vertical="center"/>
    </xf>
    <xf numFmtId="0" fontId="16" fillId="0" borderId="0"/>
  </cellStyleXfs>
  <cellXfs count="70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3" fontId="6" fillId="0" borderId="0" xfId="0" applyNumberFormat="1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3" fontId="6" fillId="0" borderId="3" xfId="0" quotePrefix="1" applyNumberFormat="1" applyFont="1" applyBorder="1" applyAlignment="1">
      <alignment horizontal="right" vertical="center"/>
    </xf>
    <xf numFmtId="178" fontId="6" fillId="0" borderId="3" xfId="0" quotePrefix="1" applyNumberFormat="1" applyFont="1" applyBorder="1" applyAlignment="1">
      <alignment horizontal="right" vertical="center"/>
    </xf>
    <xf numFmtId="0" fontId="6" fillId="0" borderId="3" xfId="0" quotePrefix="1" applyFont="1" applyBorder="1" applyAlignment="1">
      <alignment horizontal="right" vertical="center"/>
    </xf>
    <xf numFmtId="2" fontId="7" fillId="0" borderId="0" xfId="0" applyNumberFormat="1" applyFont="1">
      <alignment vertical="center"/>
    </xf>
    <xf numFmtId="38" fontId="6" fillId="0" borderId="0" xfId="0" applyNumberFormat="1" applyFont="1">
      <alignment vertical="center"/>
    </xf>
    <xf numFmtId="180" fontId="6" fillId="0" borderId="0" xfId="0" applyNumberFormat="1" applyFont="1">
      <alignment vertical="center"/>
    </xf>
    <xf numFmtId="180" fontId="6" fillId="0" borderId="0" xfId="0" applyNumberFormat="1" applyFont="1" applyAlignment="1">
      <alignment horizontal="right" vertical="center"/>
    </xf>
    <xf numFmtId="0" fontId="6" fillId="0" borderId="4" xfId="0" applyFont="1" applyBorder="1">
      <alignment vertical="center"/>
    </xf>
    <xf numFmtId="3" fontId="6" fillId="0" borderId="4" xfId="0" quotePrefix="1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178" fontId="6" fillId="0" borderId="1" xfId="0" quotePrefix="1" applyNumberFormat="1" applyFont="1" applyBorder="1" applyAlignment="1">
      <alignment horizontal="right" vertical="center"/>
    </xf>
    <xf numFmtId="3" fontId="6" fillId="0" borderId="1" xfId="0" quotePrefix="1" applyNumberFormat="1" applyFont="1" applyBorder="1" applyAlignment="1">
      <alignment horizontal="right" vertical="center"/>
    </xf>
    <xf numFmtId="178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0" fontId="6" fillId="0" borderId="4" xfId="0" quotePrefix="1" applyFont="1" applyBorder="1" applyAlignment="1">
      <alignment horizontal="right" vertical="center"/>
    </xf>
    <xf numFmtId="178" fontId="6" fillId="0" borderId="4" xfId="0" quotePrefix="1" applyNumberFormat="1" applyFont="1" applyBorder="1" applyAlignment="1">
      <alignment horizontal="right" vertical="center"/>
    </xf>
    <xf numFmtId="179" fontId="6" fillId="0" borderId="0" xfId="0" applyNumberFormat="1" applyFont="1">
      <alignment vertical="center"/>
    </xf>
    <xf numFmtId="181" fontId="6" fillId="0" borderId="3" xfId="0" quotePrefix="1" applyNumberFormat="1" applyFont="1" applyBorder="1" applyAlignment="1">
      <alignment horizontal="right" vertical="center"/>
    </xf>
    <xf numFmtId="2" fontId="6" fillId="0" borderId="0" xfId="0" applyNumberFormat="1" applyFont="1">
      <alignment vertical="center"/>
    </xf>
    <xf numFmtId="181" fontId="6" fillId="0" borderId="4" xfId="0" quotePrefix="1" applyNumberFormat="1" applyFont="1" applyBorder="1" applyAlignment="1">
      <alignment horizontal="right" vertical="center"/>
    </xf>
    <xf numFmtId="181" fontId="6" fillId="0" borderId="1" xfId="0" quotePrefix="1" applyNumberFormat="1" applyFont="1" applyBorder="1" applyAlignment="1">
      <alignment horizontal="right" vertical="center"/>
    </xf>
    <xf numFmtId="178" fontId="6" fillId="0" borderId="2" xfId="0" applyNumberFormat="1" applyFont="1" applyBorder="1">
      <alignment vertical="center"/>
    </xf>
    <xf numFmtId="182" fontId="6" fillId="0" borderId="3" xfId="0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178" fontId="6" fillId="0" borderId="2" xfId="0" quotePrefix="1" applyNumberFormat="1" applyFont="1" applyBorder="1" applyAlignment="1">
      <alignment horizontal="right" vertical="center"/>
    </xf>
    <xf numFmtId="2" fontId="9" fillId="0" borderId="0" xfId="0" applyNumberFormat="1" applyFont="1">
      <alignment vertical="center"/>
    </xf>
    <xf numFmtId="178" fontId="9" fillId="0" borderId="0" xfId="0" applyNumberFormat="1" applyFont="1">
      <alignment vertical="center"/>
    </xf>
    <xf numFmtId="4" fontId="9" fillId="0" borderId="0" xfId="0" applyNumberFormat="1" applyFont="1">
      <alignment vertical="center"/>
    </xf>
    <xf numFmtId="177" fontId="9" fillId="0" borderId="0" xfId="0" applyNumberFormat="1" applyFont="1">
      <alignment vertical="center"/>
    </xf>
    <xf numFmtId="0" fontId="7" fillId="0" borderId="0" xfId="2"/>
    <xf numFmtId="0" fontId="10" fillId="0" borderId="0" xfId="2" applyFont="1"/>
    <xf numFmtId="0" fontId="11" fillId="0" borderId="0" xfId="2" applyFont="1"/>
    <xf numFmtId="0" fontId="12" fillId="0" borderId="0" xfId="0" applyFont="1">
      <alignment vertical="center"/>
    </xf>
    <xf numFmtId="0" fontId="14" fillId="0" borderId="0" xfId="0" applyFont="1">
      <alignment vertical="center"/>
    </xf>
    <xf numFmtId="2" fontId="11" fillId="0" borderId="0" xfId="2" applyNumberFormat="1" applyFont="1" applyBorder="1"/>
    <xf numFmtId="176" fontId="6" fillId="0" borderId="0" xfId="3" applyNumberFormat="1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2" fontId="6" fillId="0" borderId="0" xfId="0" quotePrefix="1" applyNumberFormat="1" applyFont="1" applyBorder="1" applyAlignment="1">
      <alignment horizontal="right" vertical="center"/>
    </xf>
    <xf numFmtId="178" fontId="6" fillId="0" borderId="0" xfId="0" applyNumberFormat="1" applyFont="1">
      <alignment vertical="center"/>
    </xf>
    <xf numFmtId="177" fontId="6" fillId="0" borderId="0" xfId="0" quotePrefix="1" applyNumberFormat="1" applyFont="1" applyBorder="1" applyAlignment="1">
      <alignment horizontal="right" vertical="center"/>
    </xf>
    <xf numFmtId="178" fontId="6" fillId="0" borderId="3" xfId="1" applyNumberFormat="1" applyFont="1" applyBorder="1" applyAlignment="1">
      <alignment horizontal="right" vertical="center"/>
    </xf>
    <xf numFmtId="0" fontId="12" fillId="0" borderId="0" xfId="0" applyFont="1" applyFill="1">
      <alignment vertical="center"/>
    </xf>
    <xf numFmtId="0" fontId="6" fillId="0" borderId="1" xfId="0" applyFont="1" applyBorder="1" applyAlignment="1">
      <alignment horizontal="center" vertical="center"/>
    </xf>
    <xf numFmtId="183" fontId="6" fillId="0" borderId="1" xfId="0" quotePrefix="1" applyNumberFormat="1" applyFont="1" applyBorder="1" applyAlignment="1">
      <alignment horizontal="right" vertical="center"/>
    </xf>
    <xf numFmtId="0" fontId="3" fillId="0" borderId="0" xfId="2" applyFont="1" applyAlignment="1">
      <alignment horizontal="centerContinuous"/>
    </xf>
    <xf numFmtId="0" fontId="7" fillId="0" borderId="0" xfId="2" applyAlignment="1">
      <alignment horizontal="centerContinuous"/>
    </xf>
    <xf numFmtId="0" fontId="8" fillId="0" borderId="0" xfId="2" applyFont="1" applyAlignment="1">
      <alignment horizontal="centerContinuous"/>
    </xf>
    <xf numFmtId="2" fontId="7" fillId="0" borderId="0" xfId="2" applyNumberFormat="1" applyFont="1" applyBorder="1"/>
    <xf numFmtId="2" fontId="10" fillId="0" borderId="0" xfId="2" applyNumberFormat="1" applyFont="1" applyBorder="1"/>
    <xf numFmtId="0" fontId="10" fillId="0" borderId="0" xfId="2" applyFont="1" applyBorder="1"/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Border="1">
      <alignment vertical="center"/>
    </xf>
    <xf numFmtId="176" fontId="17" fillId="0" borderId="0" xfId="0" quotePrefix="1" applyNumberFormat="1" applyFont="1" applyBorder="1" applyAlignment="1">
      <alignment horizontal="right" vertical="center"/>
    </xf>
    <xf numFmtId="0" fontId="11" fillId="0" borderId="0" xfId="2" applyFont="1" applyBorder="1"/>
    <xf numFmtId="176" fontId="11" fillId="0" borderId="0" xfId="2" applyNumberFormat="1" applyFont="1" applyBorder="1"/>
  </cellXfs>
  <cellStyles count="5">
    <cellStyle name="一般" xfId="0" builtinId="0"/>
    <cellStyle name="一般 2" xfId="4"/>
    <cellStyle name="一般_102 產險年報" xfId="1"/>
    <cellStyle name="一般_年報102圖" xfId="2"/>
    <cellStyle name="百分比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負債及淨值結構</a:t>
            </a:r>
          </a:p>
        </c:rich>
      </c:tx>
      <c:layout>
        <c:manualLayout>
          <c:xMode val="edge"/>
          <c:yMode val="edge"/>
          <c:x val="0.35647868063412896"/>
          <c:y val="4.1511000415110001E-2"/>
        </c:manualLayout>
      </c:layout>
      <c:overlay val="0"/>
      <c:spPr>
        <a:noFill/>
        <a:ln>
          <a:solidFill>
            <a:schemeClr val="tx1"/>
          </a:solidFill>
        </a:ln>
        <a:effectLst>
          <a:outerShdw blurRad="50800" dist="50800" dir="282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5862040949671122"/>
          <c:y val="0.23538306155068101"/>
          <c:w val="0.47403798376620321"/>
          <c:h val="0.60391140397612186"/>
        </c:manualLayout>
      </c:layout>
      <c:pieChart>
        <c:varyColors val="1"/>
        <c:ser>
          <c:idx val="0"/>
          <c:order val="0"/>
          <c:tx>
            <c:v>負債及權益結構</c:v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dkDnDiag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pattFill prst="dkUpDiag">
                <a:fgClr>
                  <a:schemeClr val="tx2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6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7"/>
            <c:bubble3D val="0"/>
            <c:spPr>
              <a:pattFill prst="narVert">
                <a:fgClr>
                  <a:schemeClr val="accent5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1"/>
            <c:bubble3D val="0"/>
            <c:spPr>
              <a:pattFill prst="ltHorz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2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0.13108846688281611"/>
                  <c:y val="-8.9684120181048849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中央銀行及同業</a:t>
                    </a:r>
                    <a:endParaRPr lang="en-US" altLang="zh-TW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  <a:p>
                    <a:r>
                      <a:rPr lang="zh-TW" alt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存款 </a:t>
                    </a:r>
                    <a:r>
                      <a:rPr lang="en-US" altLang="zh-TW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5.0%</a:t>
                    </a:r>
                    <a:endParaRPr lang="en-US" altLang="zh-TW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0.16941210780025046"/>
                  <c:y val="-4.13785633866656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3.9154443929802975E-2"/>
                  <c:y val="3.31919097777483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7.0269197777452788E-2"/>
                  <c:y val="0.1418113831661453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-0.27740243253906988"/>
                  <c:y val="4.37085706952432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-0.13405057210985882"/>
                  <c:y val="8.73800524069612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6"/>
              <c:layout>
                <c:manualLayout>
                  <c:x val="-7.4537090488322397E-2"/>
                  <c:y val="-8.31292103431031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7"/>
              <c:layout>
                <c:manualLayout>
                  <c:x val="6.0376725548998089E-2"/>
                  <c:y val="-4.61428437956846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8"/>
              <c:layout>
                <c:manualLayout>
                  <c:x val="6.1202031118659191E-2"/>
                  <c:y val="-0.2713047396912189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9"/>
              <c:layout>
                <c:manualLayout>
                  <c:x val="6.1256411576003977E-2"/>
                  <c:y val="-0.154483526363284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0"/>
              <c:layout>
                <c:manualLayout>
                  <c:x val="9.5086545554354723E-2"/>
                  <c:y val="-8.11975107446460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1"/>
              <c:layout>
                <c:manualLayout>
                  <c:x val="7.5546961771622526E-2"/>
                  <c:y val="3.6984763157503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2"/>
              <c:layout>
                <c:manualLayout>
                  <c:x val="5.080911871831624E-2"/>
                  <c:y val="6.9392974039983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農會圖107!$S$20:$S$32</c:f>
              <c:strCache>
                <c:ptCount val="13"/>
                <c:pt idx="6">
                  <c:v>存款</c:v>
                </c:pt>
                <c:pt idx="7">
                  <c:v>借入款</c:v>
                </c:pt>
                <c:pt idx="11">
                  <c:v>其他負債</c:v>
                </c:pt>
                <c:pt idx="12">
                  <c:v>淨值</c:v>
                </c:pt>
              </c:strCache>
            </c:strRef>
          </c:cat>
          <c:val>
            <c:numRef>
              <c:f>農會圖107!$T$20:$T$32</c:f>
              <c:numCache>
                <c:formatCode>0.0%</c:formatCode>
                <c:ptCount val="13"/>
                <c:pt idx="6">
                  <c:v>0.91885398815036334</c:v>
                </c:pt>
                <c:pt idx="7">
                  <c:v>7.3996129433229652E-4</c:v>
                </c:pt>
                <c:pt idx="11">
                  <c:v>1.2485500758421869E-2</c:v>
                </c:pt>
                <c:pt idx="12">
                  <c:v>6.7608771233504714E-2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30"/>
      </c:pieChart>
      <c:spPr>
        <a:ln>
          <a:noFill/>
        </a:ln>
      </c:spPr>
    </c:plotArea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資 產 結 構</a:t>
            </a:r>
          </a:p>
        </c:rich>
      </c:tx>
      <c:layout>
        <c:manualLayout>
          <c:xMode val="edge"/>
          <c:yMode val="edge"/>
          <c:x val="0.37801150183452198"/>
          <c:y val="3.7356231254383018E-2"/>
        </c:manualLayout>
      </c:layout>
      <c:overlay val="0"/>
      <c:spPr>
        <a:ln>
          <a:solidFill>
            <a:schemeClr val="tx1"/>
          </a:solidFill>
        </a:ln>
        <a:effectLst>
          <a:outerShdw blurRad="50800" dist="50800" dir="384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5316317626527052"/>
          <c:y val="0.21874093414563392"/>
          <c:w val="0.47404013961605584"/>
          <c:h val="0.63040324920220481"/>
        </c:manualLayout>
      </c:layout>
      <c:pieChart>
        <c:varyColors val="1"/>
        <c:ser>
          <c:idx val="0"/>
          <c:order val="0"/>
          <c:tx>
            <c:v>項目</c:v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6"/>
            <c:bubble3D val="0"/>
            <c:spPr>
              <a:pattFill prst="pct50">
                <a:fgClr>
                  <a:schemeClr val="accent5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7"/>
            <c:bubble3D val="0"/>
            <c:spPr>
              <a:pattFill prst="narVert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8"/>
            <c:bubble3D val="0"/>
            <c:spPr>
              <a:pattFill prst="ltHorz">
                <a:fgClr>
                  <a:schemeClr val="accent2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0"/>
            <c:bubble3D val="0"/>
            <c:spPr>
              <a:pattFill prst="ltUpDiag">
                <a:fgClr>
                  <a:srgbClr val="7030A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2"/>
            <c:bubble3D val="0"/>
            <c:spPr>
              <a:pattFill prst="ltHorz">
                <a:fgClr>
                  <a:schemeClr val="accent3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7.0111462670569322E-2"/>
                  <c:y val="3.43889128741413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-5.5451707589805714E-2"/>
                  <c:y val="-5.13551000090505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-0.18287092385703096"/>
                  <c:y val="6.08923884514435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-0.15439873026342912"/>
                  <c:y val="-1.800264523070386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-0.16949248326943425"/>
                  <c:y val="-0.1708480956851672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-0.15144769207513983"/>
                  <c:y val="-8.23813472402111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6"/>
              <c:layout>
                <c:manualLayout>
                  <c:x val="4.5060181086831602E-2"/>
                  <c:y val="-3.21947687573536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7"/>
              <c:layout>
                <c:manualLayout>
                  <c:x val="0.10914581357958528"/>
                  <c:y val="-0.1491453255027194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8"/>
              <c:layout>
                <c:manualLayout>
                  <c:x val="0.15854375369309204"/>
                  <c:y val="-7.24249547135589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9"/>
              <c:layout>
                <c:manualLayout>
                  <c:x val="0.13017548199145265"/>
                  <c:y val="-0.20948034237234706"/>
                </c:manualLayout>
              </c:layout>
              <c:tx>
                <c:rich>
                  <a:bodyPr/>
                  <a:lstStyle/>
                  <a:p>
                    <a:r>
                      <a:rPr lang="zh-TW" alt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採權益法之</a:t>
                    </a:r>
                    <a:endParaRPr lang="en-US" altLang="zh-TW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  <a:p>
                    <a:r>
                      <a:rPr lang="zh-TW" alt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股權投資
</a:t>
                    </a:r>
                    <a:r>
                      <a:rPr lang="en-US" altLang="zh-TW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0.7%</a:t>
                    </a:r>
                    <a:endParaRPr lang="en-US" altLang="zh-TW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0"/>
              <c:layout>
                <c:manualLayout>
                  <c:x val="0.14326841541257046"/>
                  <c:y val="3.2145443026518235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應收利息及收益</a:t>
                    </a:r>
                    <a:endParaRPr lang="en-US" altLang="zh-TW"/>
                  </a:p>
                  <a:p>
                    <a:r>
                      <a:rPr lang="zh-TW" altLang="en-US"/>
                      <a:t> </a:t>
                    </a:r>
                    <a:r>
                      <a:rPr lang="en-US" altLang="zh-TW"/>
                      <a:t>0.2%</a:t>
                    </a:r>
                    <a:endParaRPr lang="zh-TW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2"/>
              <c:layout>
                <c:manualLayout>
                  <c:x val="4.3807972956260051E-2"/>
                  <c:y val="0.142429911665741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3"/>
              <c:layout>
                <c:manualLayout>
                  <c:x val="0.12084295254977945"/>
                  <c:y val="6.94544382996511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4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農會圖107!$S$3:$S$15</c:f>
              <c:strCache>
                <c:ptCount val="13"/>
                <c:pt idx="0">
                  <c:v>現金及存放行庫</c:v>
                </c:pt>
                <c:pt idx="1">
                  <c:v>有價證券</c:v>
                </c:pt>
                <c:pt idx="6">
                  <c:v>放款淨額</c:v>
                </c:pt>
                <c:pt idx="7">
                  <c:v>基金及投資</c:v>
                </c:pt>
                <c:pt idx="8">
                  <c:v>固定資產淨額</c:v>
                </c:pt>
                <c:pt idx="10">
                  <c:v>應收利息及收益</c:v>
                </c:pt>
                <c:pt idx="12">
                  <c:v>其他資產</c:v>
                </c:pt>
              </c:strCache>
            </c:strRef>
          </c:cat>
          <c:val>
            <c:numRef>
              <c:f>農會圖107!$T$3:$T$15</c:f>
              <c:numCache>
                <c:formatCode>0.0%</c:formatCode>
                <c:ptCount val="13"/>
                <c:pt idx="0">
                  <c:v>0.41213228846491107</c:v>
                </c:pt>
                <c:pt idx="1">
                  <c:v>9.9779396154662681E-3</c:v>
                </c:pt>
                <c:pt idx="6">
                  <c:v>0.54081427535585325</c:v>
                </c:pt>
                <c:pt idx="7">
                  <c:v>8.031887562804407E-3</c:v>
                </c:pt>
                <c:pt idx="8">
                  <c:v>2.5996588896375683E-2</c:v>
                </c:pt>
                <c:pt idx="10">
                  <c:v>1.510177416360785E-3</c:v>
                </c:pt>
                <c:pt idx="12">
                  <c:v>5.3684268822861564E-4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38"/>
      </c:pieChart>
    </c:plotArea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24</xdr:row>
      <xdr:rowOff>121920</xdr:rowOff>
    </xdr:from>
    <xdr:to>
      <xdr:col>9</xdr:col>
      <xdr:colOff>426720</xdr:colOff>
      <xdr:row>46</xdr:row>
      <xdr:rowOff>158116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177800</xdr:colOff>
      <xdr:row>2</xdr:row>
      <xdr:rowOff>30480</xdr:rowOff>
    </xdr:from>
    <xdr:to>
      <xdr:col>9</xdr:col>
      <xdr:colOff>444500</xdr:colOff>
      <xdr:row>24</xdr:row>
      <xdr:rowOff>49530</xdr:rowOff>
    </xdr:to>
    <xdr:grpSp>
      <xdr:nvGrpSpPr>
        <xdr:cNvPr id="3" name="群組 2"/>
        <xdr:cNvGrpSpPr/>
      </xdr:nvGrpSpPr>
      <xdr:grpSpPr>
        <a:xfrm>
          <a:off x="177800" y="746760"/>
          <a:ext cx="5821680" cy="4377690"/>
          <a:chOff x="152400" y="709930"/>
          <a:chExt cx="5924550" cy="4349750"/>
        </a:xfrm>
      </xdr:grpSpPr>
      <xdr:graphicFrame macro="">
        <xdr:nvGraphicFramePr>
          <xdr:cNvPr id="4" name="圖表 3"/>
          <xdr:cNvGraphicFramePr>
            <a:graphicFrameLocks/>
          </xdr:cNvGraphicFramePr>
        </xdr:nvGraphicFramePr>
        <xdr:xfrm>
          <a:off x="152400" y="709930"/>
          <a:ext cx="5924550" cy="4349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橢圓 4"/>
          <xdr:cNvSpPr/>
        </xdr:nvSpPr>
        <xdr:spPr bwMode="auto">
          <a:xfrm>
            <a:off x="2350770" y="2303780"/>
            <a:ext cx="1440000" cy="144000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lang="zh-TW" altLang="en-US" sz="1100"/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0.37777</cdr:x>
      <cdr:y>0.37278</cdr:y>
    </cdr:from>
    <cdr:to>
      <cdr:x>0.62051</cdr:x>
      <cdr:y>0.70253</cdr:y>
    </cdr:to>
    <cdr:sp macro="" textlink="">
      <cdr:nvSpPr>
        <cdr:cNvPr id="2" name="橢圓 1"/>
        <cdr:cNvSpPr/>
      </cdr:nvSpPr>
      <cdr:spPr bwMode="auto">
        <a:xfrm xmlns:a="http://schemas.openxmlformats.org/drawingml/2006/main">
          <a:off x="2240996" y="1627891"/>
          <a:ext cx="1440000" cy="1440000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zh-TW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&#22522;&#23652;&#37329;&#34701;/107&#24180;%20&#38520;&#12289;&#36786;&#26371;&#20449;&#29992;&#37096;&#26989;&#21209;%20test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農會資產負債"/>
      <sheetName val="農會圖"/>
      <sheetName val="農會收支損益"/>
      <sheetName val="農會營運比率"/>
      <sheetName val="農會營運比率 (文字)"/>
      <sheetName val="農會法定比率"/>
      <sheetName val="農會法定比率 (文字)"/>
      <sheetName val="比率計算表"/>
    </sheetNames>
    <sheetDataSet>
      <sheetData sheetId="0">
        <row r="13">
          <cell r="C13">
            <v>41.213228846491106</v>
          </cell>
        </row>
        <row r="14">
          <cell r="C14">
            <v>0.99779396154662681</v>
          </cell>
        </row>
        <row r="15">
          <cell r="C15">
            <v>0.80318875628044073</v>
          </cell>
        </row>
        <row r="16">
          <cell r="C16">
            <v>55.782774439490858</v>
          </cell>
        </row>
        <row r="19">
          <cell r="C19">
            <v>-1.7013469039055393</v>
          </cell>
        </row>
        <row r="20">
          <cell r="C20">
            <v>3.3415687999909753</v>
          </cell>
        </row>
        <row r="21">
          <cell r="C21">
            <v>-0.74190991035340714</v>
          </cell>
        </row>
        <row r="22">
          <cell r="C22">
            <v>0.15101774163607851</v>
          </cell>
        </row>
        <row r="23">
          <cell r="C23">
            <v>5.3684268822861564E-2</v>
          </cell>
        </row>
        <row r="26">
          <cell r="C26">
            <v>91.885398815036339</v>
          </cell>
        </row>
        <row r="30">
          <cell r="C30">
            <v>7.3996129433229654E-2</v>
          </cell>
        </row>
        <row r="31">
          <cell r="C31">
            <v>0</v>
          </cell>
        </row>
        <row r="32">
          <cell r="C32">
            <v>1.2485500758421868</v>
          </cell>
        </row>
        <row r="39">
          <cell r="C39">
            <v>6.760877123350471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abSelected="1" topLeftCell="A2" workbookViewId="0">
      <selection activeCell="A2" sqref="A2"/>
    </sheetView>
  </sheetViews>
  <sheetFormatPr defaultColWidth="8.88671875" defaultRowHeight="15.6"/>
  <cols>
    <col min="1" max="1" width="28.109375" style="2" customWidth="1"/>
    <col min="2" max="2" width="13.6640625" style="2" customWidth="1"/>
    <col min="3" max="3" width="8.6640625" style="2" customWidth="1"/>
    <col min="4" max="4" width="13.6640625" style="2" customWidth="1"/>
    <col min="5" max="5" width="8.6640625" style="2" customWidth="1"/>
    <col min="6" max="6" width="13.6640625" style="2" customWidth="1"/>
    <col min="7" max="7" width="8.6640625" style="2" customWidth="1"/>
    <col min="8" max="8" width="2.6640625" style="2" customWidth="1"/>
    <col min="9" max="11" width="13.6640625" style="2" hidden="1" customWidth="1"/>
    <col min="12" max="18" width="13.6640625" style="2" customWidth="1"/>
    <col min="19" max="16384" width="8.88671875" style="2"/>
  </cols>
  <sheetData>
    <row r="1" spans="1:18" ht="3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5.1" customHeight="1">
      <c r="A2" s="40" t="s">
        <v>44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36" customHeight="1">
      <c r="A3" s="39" t="s">
        <v>39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8" customHeight="1">
      <c r="A4" s="3" t="s">
        <v>82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8" customHeight="1">
      <c r="A5" s="3" t="s">
        <v>102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36" customHeight="1">
      <c r="A8" s="61" t="s">
        <v>38</v>
      </c>
      <c r="B8" s="61"/>
      <c r="C8" s="61"/>
      <c r="D8" s="61"/>
      <c r="E8" s="61"/>
      <c r="F8" s="61"/>
      <c r="G8" s="6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8" customHeight="1">
      <c r="A9" s="1"/>
      <c r="B9" s="1"/>
      <c r="C9" s="1"/>
      <c r="D9" s="1"/>
      <c r="E9" s="1"/>
      <c r="F9" s="63" t="s">
        <v>4</v>
      </c>
      <c r="G9" s="63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" customHeight="1">
      <c r="A10" s="62" t="s">
        <v>5</v>
      </c>
      <c r="B10" s="64" t="s">
        <v>79</v>
      </c>
      <c r="C10" s="65"/>
      <c r="D10" s="64" t="s">
        <v>80</v>
      </c>
      <c r="E10" s="65"/>
      <c r="F10" s="64" t="s">
        <v>6</v>
      </c>
      <c r="G10" s="6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" customHeight="1">
      <c r="A11" s="62"/>
      <c r="B11" s="52" t="s">
        <v>7</v>
      </c>
      <c r="C11" s="60" t="s">
        <v>81</v>
      </c>
      <c r="D11" s="52" t="s">
        <v>7</v>
      </c>
      <c r="E11" s="60" t="s">
        <v>81</v>
      </c>
      <c r="F11" s="52" t="s">
        <v>7</v>
      </c>
      <c r="G11" s="60" t="s">
        <v>81</v>
      </c>
      <c r="H11" s="1"/>
      <c r="I11" s="4">
        <v>1844656</v>
      </c>
      <c r="J11" s="1"/>
      <c r="K11" s="1"/>
      <c r="L11" s="1"/>
      <c r="M11" s="1"/>
      <c r="N11" s="1"/>
      <c r="O11" s="1"/>
      <c r="P11" s="1"/>
      <c r="Q11" s="1"/>
      <c r="R11" s="1"/>
    </row>
    <row r="12" spans="1:18" ht="15" customHeight="1">
      <c r="A12" s="43" t="s">
        <v>47</v>
      </c>
      <c r="B12" s="5" t="s">
        <v>0</v>
      </c>
      <c r="C12" s="5" t="s">
        <v>1</v>
      </c>
      <c r="D12" s="5" t="s">
        <v>0</v>
      </c>
      <c r="E12" s="5" t="s">
        <v>1</v>
      </c>
      <c r="F12" s="5" t="s">
        <v>0</v>
      </c>
      <c r="G12" s="5" t="s">
        <v>2</v>
      </c>
      <c r="H12" s="1"/>
      <c r="I12" s="4">
        <v>0</v>
      </c>
      <c r="K12" s="1"/>
      <c r="L12" s="1"/>
      <c r="M12" s="1"/>
      <c r="N12" s="1"/>
      <c r="O12" s="1"/>
      <c r="P12" s="1"/>
      <c r="Q12" s="1"/>
      <c r="R12" s="1"/>
    </row>
    <row r="13" spans="1:18" ht="15" customHeight="1">
      <c r="A13" s="44" t="s">
        <v>48</v>
      </c>
      <c r="B13" s="7">
        <v>803700</v>
      </c>
      <c r="C13" s="8">
        <f>B13/$B$24*100</f>
        <v>41.213228846491106</v>
      </c>
      <c r="D13" s="7">
        <v>824559</v>
      </c>
      <c r="E13" s="8">
        <v>43.065669794297143</v>
      </c>
      <c r="F13" s="7">
        <f>B13-D13</f>
        <v>-20859</v>
      </c>
      <c r="G13" s="8">
        <f>F13/ABS(D13)*100</f>
        <v>-2.5297158844909822</v>
      </c>
      <c r="H13" s="1"/>
      <c r="I13" s="10">
        <v>44.366917192148563</v>
      </c>
      <c r="J13" s="11">
        <v>4035</v>
      </c>
      <c r="K13" s="12">
        <v>0.49546772890363489</v>
      </c>
      <c r="L13" s="1"/>
      <c r="M13" s="4"/>
      <c r="N13" s="42"/>
      <c r="O13" s="1"/>
      <c r="P13" s="1"/>
      <c r="Q13" s="1"/>
      <c r="R13" s="1"/>
    </row>
    <row r="14" spans="1:18" ht="15" customHeight="1">
      <c r="A14" s="44" t="s">
        <v>49</v>
      </c>
      <c r="B14" s="7">
        <v>19458</v>
      </c>
      <c r="C14" s="8">
        <f t="shared" ref="C14:C21" si="0">B14/$B$24*100</f>
        <v>0.99779396154662681</v>
      </c>
      <c r="D14" s="7">
        <v>17364</v>
      </c>
      <c r="E14" s="8">
        <v>0.9068996764430145</v>
      </c>
      <c r="F14" s="7">
        <f t="shared" ref="F14:F23" si="1">B14-D14</f>
        <v>2094</v>
      </c>
      <c r="G14" s="8">
        <f t="shared" ref="G14:G24" si="2">F14/ABS(D14)*100</f>
        <v>12.059433310297168</v>
      </c>
      <c r="H14" s="1"/>
      <c r="I14" s="10">
        <v>0.83478979278521304</v>
      </c>
      <c r="J14" s="11">
        <v>277</v>
      </c>
      <c r="K14" s="12">
        <v>1.8317682846184367</v>
      </c>
      <c r="L14" s="1"/>
      <c r="M14" s="4"/>
      <c r="N14" s="42"/>
      <c r="O14" s="1"/>
      <c r="P14" s="1"/>
      <c r="Q14" s="1"/>
      <c r="R14" s="1"/>
    </row>
    <row r="15" spans="1:18" ht="15" customHeight="1">
      <c r="A15" s="44" t="s">
        <v>50</v>
      </c>
      <c r="B15" s="7">
        <v>15663</v>
      </c>
      <c r="C15" s="8">
        <f t="shared" si="0"/>
        <v>0.80318875628044073</v>
      </c>
      <c r="D15" s="7">
        <v>15532</v>
      </c>
      <c r="E15" s="8">
        <v>0.8112166421626873</v>
      </c>
      <c r="F15" s="7">
        <f t="shared" si="1"/>
        <v>131</v>
      </c>
      <c r="G15" s="8">
        <f t="shared" si="2"/>
        <v>0.84342003605459692</v>
      </c>
      <c r="H15" s="1"/>
      <c r="I15" s="10">
        <v>1.8518357894371635</v>
      </c>
      <c r="J15" s="11">
        <v>1867</v>
      </c>
      <c r="K15" s="12">
        <v>5.7814387018858575</v>
      </c>
      <c r="L15" s="1"/>
      <c r="M15" s="4"/>
      <c r="N15" s="42"/>
      <c r="O15" s="1"/>
      <c r="P15" s="1"/>
      <c r="Q15" s="1"/>
      <c r="R15" s="1"/>
    </row>
    <row r="16" spans="1:18" ht="15" customHeight="1">
      <c r="A16" s="44" t="s">
        <v>51</v>
      </c>
      <c r="B16" s="7">
        <v>1087821</v>
      </c>
      <c r="C16" s="8">
        <f t="shared" si="0"/>
        <v>55.782774439490858</v>
      </c>
      <c r="D16" s="7">
        <v>1034974</v>
      </c>
      <c r="E16" s="8">
        <v>54.055378122951659</v>
      </c>
      <c r="F16" s="7">
        <f t="shared" si="1"/>
        <v>52847</v>
      </c>
      <c r="G16" s="8">
        <f t="shared" si="2"/>
        <v>5.1061186078104379</v>
      </c>
      <c r="H16" s="1"/>
      <c r="I16" s="10">
        <v>50.321035466775378</v>
      </c>
      <c r="J16" s="11">
        <v>67177</v>
      </c>
      <c r="K16" s="12">
        <v>7.8015452812943851</v>
      </c>
      <c r="L16" s="1"/>
      <c r="M16" s="4"/>
      <c r="N16" s="42"/>
      <c r="O16" s="1"/>
      <c r="P16" s="1"/>
      <c r="Q16" s="1"/>
      <c r="R16" s="1"/>
    </row>
    <row r="17" spans="1:18" ht="15" customHeight="1">
      <c r="A17" s="44" t="s">
        <v>52</v>
      </c>
      <c r="B17" s="7">
        <v>1082803</v>
      </c>
      <c r="C17" s="8">
        <f t="shared" si="0"/>
        <v>55.525454565966292</v>
      </c>
      <c r="D17" s="7">
        <v>1030125</v>
      </c>
      <c r="E17" s="8">
        <v>53.802121008745694</v>
      </c>
      <c r="F17" s="7">
        <f t="shared" si="1"/>
        <v>52678</v>
      </c>
      <c r="G17" s="8">
        <f t="shared" si="2"/>
        <v>5.1137483315131664</v>
      </c>
      <c r="H17" s="1"/>
      <c r="I17" s="10">
        <v>49.97593047158928</v>
      </c>
      <c r="J17" s="11">
        <v>69902</v>
      </c>
      <c r="K17" s="12">
        <v>8.2046334312227263</v>
      </c>
      <c r="L17" s="1"/>
      <c r="M17" s="4"/>
      <c r="N17" s="42"/>
      <c r="O17" s="1"/>
      <c r="P17" s="1"/>
      <c r="Q17" s="1"/>
      <c r="R17" s="1"/>
    </row>
    <row r="18" spans="1:18" ht="15" customHeight="1">
      <c r="A18" s="44" t="s">
        <v>53</v>
      </c>
      <c r="B18" s="7">
        <v>5018</v>
      </c>
      <c r="C18" s="8">
        <f>B18/$B$24*100</f>
        <v>0.25731987352456437</v>
      </c>
      <c r="D18" s="7">
        <v>4849</v>
      </c>
      <c r="E18" s="8">
        <v>0.25325711420595354</v>
      </c>
      <c r="F18" s="7">
        <f t="shared" si="1"/>
        <v>169</v>
      </c>
      <c r="G18" s="8">
        <f t="shared" si="2"/>
        <v>3.4852546916890081</v>
      </c>
      <c r="H18" s="1"/>
      <c r="I18" s="10">
        <v>0.34510499518609433</v>
      </c>
      <c r="J18" s="11">
        <v>-2725</v>
      </c>
      <c r="K18" s="12">
        <v>-29.974700252997472</v>
      </c>
      <c r="L18" s="1"/>
      <c r="M18" s="4"/>
      <c r="N18" s="42"/>
      <c r="O18" s="1"/>
      <c r="P18" s="1"/>
      <c r="Q18" s="1"/>
      <c r="R18" s="1"/>
    </row>
    <row r="19" spans="1:18" ht="15" customHeight="1">
      <c r="A19" s="44" t="s">
        <v>54</v>
      </c>
      <c r="B19" s="7">
        <v>-33178</v>
      </c>
      <c r="C19" s="8">
        <f t="shared" si="0"/>
        <v>-1.7013469039055393</v>
      </c>
      <c r="D19" s="7">
        <v>-31697</v>
      </c>
      <c r="E19" s="8">
        <v>-1.6554940707333696</v>
      </c>
      <c r="F19" s="7">
        <f t="shared" si="1"/>
        <v>-1481</v>
      </c>
      <c r="G19" s="8" t="s">
        <v>101</v>
      </c>
      <c r="H19" s="1"/>
      <c r="I19" s="10">
        <v>-1.4234632365058852</v>
      </c>
      <c r="J19" s="11">
        <v>-1805</v>
      </c>
      <c r="K19" s="13" t="s">
        <v>3</v>
      </c>
      <c r="L19" s="1"/>
      <c r="M19" s="4"/>
      <c r="N19" s="42"/>
      <c r="O19" s="1"/>
      <c r="P19" s="1"/>
      <c r="Q19" s="1"/>
      <c r="R19" s="1"/>
    </row>
    <row r="20" spans="1:18" ht="15" customHeight="1">
      <c r="A20" s="44" t="s">
        <v>55</v>
      </c>
      <c r="B20" s="7">
        <v>65164</v>
      </c>
      <c r="C20" s="8">
        <f t="shared" si="0"/>
        <v>3.3415687999909753</v>
      </c>
      <c r="D20" s="7">
        <v>62970</v>
      </c>
      <c r="E20" s="8">
        <v>3.2888431597337378</v>
      </c>
      <c r="F20" s="7">
        <f t="shared" si="1"/>
        <v>2194</v>
      </c>
      <c r="G20" s="8">
        <f t="shared" si="2"/>
        <v>3.4841988248372244</v>
      </c>
      <c r="H20" s="1"/>
      <c r="I20" s="10">
        <v>3.1368992375814244</v>
      </c>
      <c r="J20" s="11">
        <v>4520</v>
      </c>
      <c r="K20" s="12">
        <v>8.473146499203299</v>
      </c>
      <c r="L20" s="1"/>
      <c r="M20" s="4"/>
      <c r="N20" s="42"/>
      <c r="O20" s="1"/>
      <c r="P20" s="1"/>
      <c r="Q20" s="1"/>
      <c r="R20" s="1"/>
    </row>
    <row r="21" spans="1:18" ht="15" customHeight="1">
      <c r="A21" s="44" t="s">
        <v>56</v>
      </c>
      <c r="B21" s="7">
        <v>-14468</v>
      </c>
      <c r="C21" s="8">
        <f t="shared" si="0"/>
        <v>-0.74190991035340714</v>
      </c>
      <c r="D21" s="7">
        <v>-14388</v>
      </c>
      <c r="E21" s="8">
        <v>-0.75146697446798505</v>
      </c>
      <c r="F21" s="7">
        <f t="shared" si="1"/>
        <v>-80</v>
      </c>
      <c r="G21" s="8" t="s">
        <v>101</v>
      </c>
      <c r="H21" s="1"/>
      <c r="I21" s="10">
        <v>-0.72539270194551175</v>
      </c>
      <c r="J21" s="11">
        <v>-370</v>
      </c>
      <c r="K21" s="13" t="s">
        <v>3</v>
      </c>
      <c r="L21" s="1"/>
      <c r="M21" s="4"/>
      <c r="N21" s="42"/>
      <c r="O21" s="1"/>
      <c r="P21" s="1"/>
      <c r="Q21" s="1"/>
      <c r="R21" s="1"/>
    </row>
    <row r="22" spans="1:18" ht="15" customHeight="1">
      <c r="A22" s="44" t="s">
        <v>57</v>
      </c>
      <c r="B22" s="7">
        <v>2945</v>
      </c>
      <c r="C22" s="8">
        <f>B22/$B$24*100</f>
        <v>0.15101774163607851</v>
      </c>
      <c r="D22" s="7">
        <v>2855</v>
      </c>
      <c r="E22" s="8">
        <v>0.24911302558424364</v>
      </c>
      <c r="F22" s="7">
        <f t="shared" si="1"/>
        <v>90</v>
      </c>
      <c r="G22" s="8">
        <f t="shared" si="2"/>
        <v>3.1523642732049035</v>
      </c>
      <c r="H22" s="1"/>
      <c r="I22" s="10">
        <v>0.16734827523397316</v>
      </c>
      <c r="J22" s="11">
        <v>-1600</v>
      </c>
      <c r="K22" s="12">
        <v>-34.136974610625131</v>
      </c>
      <c r="L22" s="1"/>
      <c r="M22" s="4"/>
      <c r="N22" s="42"/>
      <c r="O22" s="1"/>
      <c r="P22" s="1"/>
      <c r="Q22" s="1"/>
      <c r="R22" s="1"/>
    </row>
    <row r="23" spans="1:18" ht="15" customHeight="1">
      <c r="A23" s="45" t="s">
        <v>58</v>
      </c>
      <c r="B23" s="15">
        <v>2997</v>
      </c>
      <c r="C23" s="8">
        <f>B23/$B$24*100-0.1</f>
        <v>5.3684268822861564E-2</v>
      </c>
      <c r="D23" s="15">
        <v>2486</v>
      </c>
      <c r="E23" s="8">
        <v>0.12984062402887203</v>
      </c>
      <c r="F23" s="7">
        <f t="shared" si="1"/>
        <v>511</v>
      </c>
      <c r="G23" s="8">
        <f t="shared" si="2"/>
        <v>20.555108608205952</v>
      </c>
      <c r="H23" s="1"/>
      <c r="I23" s="10">
        <v>1.4700301844896826</v>
      </c>
      <c r="J23" s="11">
        <v>8302</v>
      </c>
      <c r="K23" s="12">
        <v>44.124368854637261</v>
      </c>
      <c r="L23" s="1"/>
      <c r="M23" s="4"/>
      <c r="N23" s="42"/>
      <c r="O23" s="1"/>
      <c r="P23" s="1"/>
      <c r="Q23" s="1"/>
      <c r="R23" s="1"/>
    </row>
    <row r="24" spans="1:18" ht="15" customHeight="1">
      <c r="A24" s="46" t="s">
        <v>59</v>
      </c>
      <c r="B24" s="7">
        <f>B13+B14+B15+B16++B19+B20+B21+B22+B23</f>
        <v>1950102</v>
      </c>
      <c r="C24" s="53">
        <f>C13+C14+C15+C16+C19+C20+C21+C22+C23+0.1</f>
        <v>99.999999999999986</v>
      </c>
      <c r="D24" s="7">
        <v>1914655</v>
      </c>
      <c r="E24" s="17">
        <v>100.00000000000001</v>
      </c>
      <c r="F24" s="18">
        <f>B24-D24</f>
        <v>35447</v>
      </c>
      <c r="G24" s="17">
        <f t="shared" si="2"/>
        <v>1.8513518101172275</v>
      </c>
      <c r="H24" s="1"/>
      <c r="I24" s="19">
        <v>100</v>
      </c>
      <c r="J24" s="11">
        <v>82403</v>
      </c>
      <c r="K24" s="12">
        <v>4.6760028213883027</v>
      </c>
      <c r="L24" s="1"/>
      <c r="M24" s="4"/>
      <c r="N24" s="42"/>
      <c r="O24" s="1"/>
      <c r="P24" s="1"/>
      <c r="Q24" s="1"/>
      <c r="R24" s="1"/>
    </row>
    <row r="25" spans="1:18" ht="15" customHeight="1">
      <c r="A25" s="43" t="s">
        <v>60</v>
      </c>
      <c r="B25" s="5" t="s">
        <v>0</v>
      </c>
      <c r="C25" s="5" t="s">
        <v>1</v>
      </c>
      <c r="D25" s="5" t="s">
        <v>0</v>
      </c>
      <c r="E25" s="28" t="s">
        <v>1</v>
      </c>
      <c r="F25" s="5" t="s">
        <v>0</v>
      </c>
      <c r="G25" s="5" t="s">
        <v>2</v>
      </c>
      <c r="H25" s="1"/>
      <c r="I25" s="1"/>
      <c r="J25" s="1"/>
      <c r="K25" s="1"/>
      <c r="L25" s="1"/>
      <c r="M25" s="4"/>
      <c r="N25" s="42"/>
      <c r="O25" s="1"/>
      <c r="P25" s="1"/>
      <c r="Q25" s="1"/>
      <c r="R25" s="1"/>
    </row>
    <row r="26" spans="1:18" ht="15" customHeight="1">
      <c r="A26" s="44" t="s">
        <v>61</v>
      </c>
      <c r="B26" s="7">
        <v>1791859</v>
      </c>
      <c r="C26" s="8">
        <f>B26/$B$40*100</f>
        <v>91.885398815036339</v>
      </c>
      <c r="D26" s="7">
        <v>1760571</v>
      </c>
      <c r="E26" s="8">
        <v>91.95238828927404</v>
      </c>
      <c r="F26" s="7">
        <f>B26-D26</f>
        <v>31288</v>
      </c>
      <c r="G26" s="8">
        <f t="shared" ref="G26:G33" si="3">F26/ABS(D26)*100</f>
        <v>1.7771507084917335</v>
      </c>
      <c r="H26" s="1"/>
      <c r="I26" s="10">
        <v>90.064543199382427</v>
      </c>
      <c r="J26" s="11">
        <v>64401</v>
      </c>
      <c r="K26" s="12">
        <v>4.0326741725005952</v>
      </c>
      <c r="L26" s="1"/>
      <c r="M26" s="4"/>
      <c r="N26" s="42"/>
      <c r="O26" s="1"/>
      <c r="P26" s="1"/>
      <c r="Q26" s="1"/>
      <c r="R26" s="1"/>
    </row>
    <row r="27" spans="1:18" ht="15" customHeight="1">
      <c r="A27" s="44" t="s">
        <v>62</v>
      </c>
      <c r="B27" s="7">
        <v>939168</v>
      </c>
      <c r="C27" s="8">
        <f>B27/$B$40*100</f>
        <v>48.159942403012771</v>
      </c>
      <c r="D27" s="7">
        <v>909845</v>
      </c>
      <c r="E27" s="8">
        <v>47.520049303921596</v>
      </c>
      <c r="F27" s="7">
        <f t="shared" ref="F27:F32" si="4">B27-D27</f>
        <v>29323</v>
      </c>
      <c r="G27" s="8">
        <f t="shared" si="3"/>
        <v>3.222856640416774</v>
      </c>
      <c r="H27" s="1"/>
      <c r="I27" s="10">
        <v>44.764281253523691</v>
      </c>
      <c r="J27" s="11">
        <v>50394</v>
      </c>
      <c r="K27" s="12">
        <v>6.4994911994923603</v>
      </c>
      <c r="L27" s="1"/>
      <c r="M27" s="4"/>
      <c r="N27" s="42"/>
      <c r="O27" s="1"/>
      <c r="P27" s="1"/>
      <c r="Q27" s="1"/>
      <c r="R27" s="1"/>
    </row>
    <row r="28" spans="1:18" ht="15" customHeight="1">
      <c r="A28" s="44" t="s">
        <v>63</v>
      </c>
      <c r="B28" s="7">
        <v>779816</v>
      </c>
      <c r="C28" s="8">
        <f>B28/$B$40*100</f>
        <v>39.988472397854061</v>
      </c>
      <c r="D28" s="7">
        <v>784867</v>
      </c>
      <c r="E28" s="8">
        <v>40.992607023197394</v>
      </c>
      <c r="F28" s="7">
        <f t="shared" si="4"/>
        <v>-5051</v>
      </c>
      <c r="G28" s="8">
        <f t="shared" si="3"/>
        <v>-0.64354852478190572</v>
      </c>
      <c r="H28" s="1"/>
      <c r="I28" s="10">
        <v>42.054019828087185</v>
      </c>
      <c r="J28" s="11">
        <v>12562</v>
      </c>
      <c r="K28" s="12">
        <v>1.6459859274885678</v>
      </c>
      <c r="L28" s="1"/>
      <c r="M28" s="4"/>
      <c r="N28" s="42"/>
      <c r="O28" s="1"/>
      <c r="P28" s="1"/>
      <c r="Q28" s="1"/>
      <c r="R28" s="1"/>
    </row>
    <row r="29" spans="1:18" ht="15" customHeight="1">
      <c r="A29" s="44" t="s">
        <v>64</v>
      </c>
      <c r="B29" s="7">
        <v>72875</v>
      </c>
      <c r="C29" s="8">
        <f>B29/$B$40*100</f>
        <v>3.736984014169515</v>
      </c>
      <c r="D29" s="7">
        <v>65859</v>
      </c>
      <c r="E29" s="8">
        <v>3.539731962155062</v>
      </c>
      <c r="F29" s="7">
        <f t="shared" si="4"/>
        <v>7016</v>
      </c>
      <c r="G29" s="8">
        <f t="shared" si="3"/>
        <v>10.653061844243004</v>
      </c>
      <c r="H29" s="1"/>
      <c r="I29" s="10">
        <v>3.2462421177715521</v>
      </c>
      <c r="J29" s="11">
        <v>1445</v>
      </c>
      <c r="K29" s="12">
        <v>2.4727484299330906</v>
      </c>
      <c r="L29" s="1"/>
      <c r="M29" s="4"/>
      <c r="N29" s="42"/>
      <c r="O29" s="1"/>
      <c r="P29" s="1"/>
      <c r="Q29" s="1"/>
      <c r="R29" s="1"/>
    </row>
    <row r="30" spans="1:18" ht="15" customHeight="1">
      <c r="A30" s="44" t="s">
        <v>65</v>
      </c>
      <c r="B30" s="7">
        <v>1443</v>
      </c>
      <c r="C30" s="8">
        <f>B30/$B$40*100</f>
        <v>7.3996129433229654E-2</v>
      </c>
      <c r="D30" s="7">
        <v>4569</v>
      </c>
      <c r="E30" s="8">
        <v>0.33863306966529216</v>
      </c>
      <c r="F30" s="7">
        <f t="shared" si="4"/>
        <v>-3126</v>
      </c>
      <c r="G30" s="8">
        <f t="shared" si="3"/>
        <v>-68.417596848325672</v>
      </c>
      <c r="H30" s="1"/>
      <c r="I30" s="10">
        <v>0.23044947133774538</v>
      </c>
      <c r="J30" s="11">
        <v>1452</v>
      </c>
      <c r="K30" s="12">
        <v>51.875669882100752</v>
      </c>
      <c r="L30" s="1"/>
      <c r="M30" s="4"/>
      <c r="N30" s="42"/>
      <c r="O30" s="1"/>
      <c r="P30" s="1"/>
      <c r="Q30" s="1"/>
      <c r="R30" s="1"/>
    </row>
    <row r="31" spans="1:18" ht="15" customHeight="1">
      <c r="A31" s="44" t="s">
        <v>66</v>
      </c>
      <c r="B31" s="7">
        <v>608</v>
      </c>
      <c r="C31" s="8">
        <v>0</v>
      </c>
      <c r="D31" s="7">
        <v>587</v>
      </c>
      <c r="E31" s="50">
        <v>0</v>
      </c>
      <c r="F31" s="7">
        <f t="shared" si="4"/>
        <v>21</v>
      </c>
      <c r="G31" s="8">
        <f t="shared" si="3"/>
        <v>3.5775127768313459</v>
      </c>
      <c r="H31" s="1"/>
      <c r="I31" s="20">
        <v>4.3476940958097336E-2</v>
      </c>
      <c r="J31" s="11">
        <v>-15</v>
      </c>
      <c r="K31" s="12">
        <v>-1.8359853121175032</v>
      </c>
      <c r="L31" s="1"/>
      <c r="M31" s="4"/>
      <c r="N31" s="42"/>
      <c r="O31" s="1"/>
      <c r="P31" s="1"/>
      <c r="Q31" s="1"/>
      <c r="R31" s="1"/>
    </row>
    <row r="32" spans="1:18" ht="15" customHeight="1">
      <c r="A32" s="45" t="s">
        <v>67</v>
      </c>
      <c r="B32" s="15">
        <v>24348</v>
      </c>
      <c r="C32" s="8">
        <f t="shared" ref="C32" si="5">B32/$B$40*100</f>
        <v>1.2485500758421868</v>
      </c>
      <c r="D32" s="15">
        <v>21980</v>
      </c>
      <c r="E32" s="22">
        <v>1.1479874964419177</v>
      </c>
      <c r="F32" s="7">
        <f t="shared" si="4"/>
        <v>2368</v>
      </c>
      <c r="G32" s="8">
        <f t="shared" si="3"/>
        <v>10.773430391264787</v>
      </c>
      <c r="H32" s="1"/>
      <c r="I32" s="10">
        <v>3.4674215680321967</v>
      </c>
      <c r="J32" s="11">
        <v>9505</v>
      </c>
      <c r="K32" s="12">
        <v>17.45413812732982</v>
      </c>
      <c r="L32" s="1"/>
      <c r="M32" s="4"/>
      <c r="N32" s="42"/>
      <c r="O32" s="1"/>
      <c r="P32" s="1"/>
      <c r="Q32" s="1"/>
      <c r="R32" s="1"/>
    </row>
    <row r="33" spans="1:18" ht="15" customHeight="1">
      <c r="A33" s="46" t="s">
        <v>68</v>
      </c>
      <c r="B33" s="18">
        <f>B26+B30+B31+B32</f>
        <v>1818258</v>
      </c>
      <c r="C33" s="17">
        <f>B33/B40*100</f>
        <v>93.239122876649532</v>
      </c>
      <c r="D33" s="18">
        <v>1787707</v>
      </c>
      <c r="E33" s="17">
        <v>93.369667120186136</v>
      </c>
      <c r="F33" s="18">
        <f>B33-D33</f>
        <v>30551</v>
      </c>
      <c r="G33" s="17">
        <f t="shared" si="3"/>
        <v>1.7089489496880641</v>
      </c>
      <c r="H33" s="1"/>
      <c r="I33" s="10">
        <v>93.805891179710471</v>
      </c>
      <c r="J33" s="11">
        <v>75343</v>
      </c>
      <c r="K33" s="12">
        <v>4.5523013462408759</v>
      </c>
      <c r="L33" s="1"/>
      <c r="M33" s="4"/>
      <c r="N33" s="42"/>
      <c r="O33" s="1"/>
      <c r="P33" s="1"/>
      <c r="Q33" s="1"/>
      <c r="R33" s="1"/>
    </row>
    <row r="34" spans="1:18" ht="15" customHeight="1">
      <c r="A34" s="43" t="s">
        <v>69</v>
      </c>
      <c r="B34" s="5" t="s">
        <v>0</v>
      </c>
      <c r="C34" s="5" t="s">
        <v>1</v>
      </c>
      <c r="D34" s="5" t="s">
        <v>0</v>
      </c>
      <c r="E34" s="28" t="s">
        <v>1</v>
      </c>
      <c r="F34" s="5" t="s">
        <v>0</v>
      </c>
      <c r="G34" s="5" t="s">
        <v>2</v>
      </c>
      <c r="H34" s="1"/>
      <c r="I34" s="19"/>
      <c r="J34" s="11"/>
      <c r="K34" s="23"/>
      <c r="L34" s="1"/>
      <c r="M34" s="4"/>
      <c r="N34" s="42"/>
      <c r="O34" s="1"/>
      <c r="P34" s="1"/>
      <c r="Q34" s="1"/>
      <c r="R34" s="1"/>
    </row>
    <row r="35" spans="1:18" ht="15" customHeight="1">
      <c r="A35" s="44" t="s">
        <v>70</v>
      </c>
      <c r="B35" s="7">
        <v>2227</v>
      </c>
      <c r="C35" s="8">
        <f>B35/$B$40*100</f>
        <v>0.11419915471088178</v>
      </c>
      <c r="D35" s="7">
        <v>2226</v>
      </c>
      <c r="E35" s="8">
        <v>0.11626115409825791</v>
      </c>
      <c r="F35" s="7">
        <f>B35-D35</f>
        <v>1</v>
      </c>
      <c r="G35" s="8">
        <f t="shared" ref="G35:G40" si="6">F35/ABS(D35)*100</f>
        <v>4.4923629829290213E-2</v>
      </c>
      <c r="H35" s="1"/>
      <c r="I35" s="19">
        <v>0.11113183162605929</v>
      </c>
      <c r="J35" s="11">
        <v>369</v>
      </c>
      <c r="K35" s="12">
        <v>21.951219512195124</v>
      </c>
      <c r="L35" s="1"/>
      <c r="M35" s="4"/>
      <c r="N35" s="42"/>
      <c r="O35" s="1"/>
      <c r="P35" s="1"/>
      <c r="Q35" s="1"/>
      <c r="R35" s="1"/>
    </row>
    <row r="36" spans="1:18" ht="15" customHeight="1">
      <c r="A36" s="44" t="s">
        <v>71</v>
      </c>
      <c r="B36" s="7">
        <v>91783</v>
      </c>
      <c r="C36" s="8">
        <f t="shared" ref="C36:C37" si="7">B36/$B$40*100</f>
        <v>4.7065743227790131</v>
      </c>
      <c r="D36" s="7">
        <v>88720</v>
      </c>
      <c r="E36" s="8">
        <v>4.6337329701695609</v>
      </c>
      <c r="F36" s="7">
        <f t="shared" ref="F36:F38" si="8">B36-D36</f>
        <v>3063</v>
      </c>
      <c r="G36" s="8">
        <f t="shared" si="6"/>
        <v>3.4524346257889991</v>
      </c>
      <c r="H36" s="1"/>
      <c r="I36" s="19">
        <v>3.9697374469819851</v>
      </c>
      <c r="J36" s="11">
        <v>3214</v>
      </c>
      <c r="K36" s="12">
        <v>4.5905104693347045</v>
      </c>
      <c r="L36" s="1"/>
      <c r="M36" s="4"/>
      <c r="N36" s="42"/>
      <c r="O36" s="1"/>
      <c r="P36" s="1"/>
      <c r="Q36" s="1"/>
      <c r="R36" s="1"/>
    </row>
    <row r="37" spans="1:18" ht="15" customHeight="1">
      <c r="A37" s="44" t="s">
        <v>72</v>
      </c>
      <c r="B37" s="7">
        <v>32770</v>
      </c>
      <c r="C37" s="8">
        <f t="shared" si="7"/>
        <v>1.6804249213630877</v>
      </c>
      <c r="D37" s="7">
        <v>31385</v>
      </c>
      <c r="E37" s="8">
        <v>1.6391987068166327</v>
      </c>
      <c r="F37" s="7">
        <f t="shared" si="8"/>
        <v>1385</v>
      </c>
      <c r="G37" s="8">
        <f t="shared" si="6"/>
        <v>4.4129361159789706</v>
      </c>
      <c r="H37" s="1"/>
      <c r="I37" s="19">
        <v>1.8427826109583576</v>
      </c>
      <c r="J37" s="11">
        <v>2794</v>
      </c>
      <c r="K37" s="12">
        <v>8.9554152376678751</v>
      </c>
      <c r="L37" s="1"/>
      <c r="M37" s="4"/>
      <c r="N37" s="42"/>
      <c r="O37" s="1"/>
      <c r="P37" s="1"/>
      <c r="Q37" s="1"/>
      <c r="R37" s="1"/>
    </row>
    <row r="38" spans="1:18" ht="15" customHeight="1">
      <c r="A38" s="45" t="s">
        <v>73</v>
      </c>
      <c r="B38" s="7">
        <v>5064</v>
      </c>
      <c r="C38" s="8">
        <f>B38/$B$40*100</f>
        <v>0.2596787244974878</v>
      </c>
      <c r="D38" s="15">
        <v>4617</v>
      </c>
      <c r="E38" s="8">
        <v>0.34114004872940557</v>
      </c>
      <c r="F38" s="7">
        <f t="shared" si="8"/>
        <v>447</v>
      </c>
      <c r="G38" s="8">
        <f t="shared" si="6"/>
        <v>9.6816114359974002</v>
      </c>
      <c r="H38" s="1"/>
      <c r="I38" s="19">
        <v>0.27045693072312671</v>
      </c>
      <c r="J38" s="11">
        <v>683</v>
      </c>
      <c r="K38" s="12">
        <v>15.861588481189038</v>
      </c>
      <c r="L38" s="1"/>
      <c r="M38" s="4"/>
      <c r="N38" s="42"/>
      <c r="O38" s="1"/>
      <c r="P38" s="1"/>
      <c r="Q38" s="1"/>
      <c r="R38" s="1"/>
    </row>
    <row r="39" spans="1:18" ht="15" customHeight="1">
      <c r="A39" s="46" t="s">
        <v>74</v>
      </c>
      <c r="B39" s="18">
        <f>SUM(B35:B38)</f>
        <v>131844</v>
      </c>
      <c r="C39" s="17">
        <f>B39/B40*100</f>
        <v>6.760877123350471</v>
      </c>
      <c r="D39" s="18">
        <v>126948</v>
      </c>
      <c r="E39" s="17">
        <v>6.6303328798138566</v>
      </c>
      <c r="F39" s="18">
        <f>B39-D39</f>
        <v>4896</v>
      </c>
      <c r="G39" s="17">
        <f t="shared" si="6"/>
        <v>3.8566972303620375</v>
      </c>
      <c r="H39" s="1"/>
      <c r="I39" s="19">
        <v>6.1941088202895278</v>
      </c>
      <c r="J39" s="11">
        <v>7060</v>
      </c>
      <c r="K39" s="12">
        <v>6.5858208955223887</v>
      </c>
      <c r="L39" s="1"/>
      <c r="M39" s="4"/>
      <c r="N39" s="42"/>
      <c r="O39" s="1"/>
      <c r="P39" s="1"/>
      <c r="Q39" s="1"/>
      <c r="R39" s="1"/>
    </row>
    <row r="40" spans="1:18" ht="15" customHeight="1">
      <c r="A40" s="46" t="s">
        <v>75</v>
      </c>
      <c r="B40" s="18">
        <f>B39+B33</f>
        <v>1950102</v>
      </c>
      <c r="C40" s="17">
        <v>100</v>
      </c>
      <c r="D40" s="18">
        <v>1914655</v>
      </c>
      <c r="E40" s="17">
        <v>100</v>
      </c>
      <c r="F40" s="18">
        <f>B40-D40</f>
        <v>35447</v>
      </c>
      <c r="G40" s="17">
        <f t="shared" si="6"/>
        <v>1.8513518101172275</v>
      </c>
      <c r="H40" s="1"/>
      <c r="I40" s="19">
        <v>100</v>
      </c>
      <c r="J40" s="11">
        <v>82403</v>
      </c>
      <c r="K40" s="12">
        <v>4.6760028213883027</v>
      </c>
      <c r="L40" s="1"/>
      <c r="M40" s="4"/>
      <c r="N40" s="42"/>
      <c r="O40" s="1"/>
      <c r="P40" s="1"/>
      <c r="Q40" s="1"/>
      <c r="R40" s="1"/>
    </row>
    <row r="41" spans="1:18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</sheetData>
  <mergeCells count="6">
    <mergeCell ref="A8:G8"/>
    <mergeCell ref="A10:A11"/>
    <mergeCell ref="F9:G9"/>
    <mergeCell ref="B10:C10"/>
    <mergeCell ref="D10:E10"/>
    <mergeCell ref="F10:G10"/>
  </mergeCells>
  <phoneticPr fontId="1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zoomScaleNormal="100" workbookViewId="0">
      <selection activeCell="K4" sqref="K4"/>
    </sheetView>
  </sheetViews>
  <sheetFormatPr defaultColWidth="9" defaultRowHeight="15.6"/>
  <cols>
    <col min="1" max="18" width="9" style="36"/>
    <col min="19" max="19" width="16.21875" style="38" customWidth="1"/>
    <col min="20" max="20" width="10.44140625" style="38" bestFit="1" customWidth="1"/>
    <col min="21" max="16384" width="9" style="36"/>
  </cols>
  <sheetData>
    <row r="1" spans="1:22" ht="28.2">
      <c r="A1" s="54" t="s">
        <v>119</v>
      </c>
      <c r="B1" s="55"/>
      <c r="C1" s="55"/>
      <c r="D1" s="55"/>
      <c r="E1" s="55"/>
      <c r="F1" s="55"/>
      <c r="G1" s="55"/>
      <c r="H1" s="55"/>
      <c r="I1" s="55"/>
      <c r="J1" s="55"/>
      <c r="M1" s="37"/>
      <c r="N1" s="37"/>
      <c r="O1" s="37"/>
      <c r="P1" s="37"/>
      <c r="Q1" s="37"/>
      <c r="R1" s="37"/>
      <c r="U1" s="37"/>
      <c r="V1" s="37"/>
    </row>
    <row r="2" spans="1:22" ht="28.2">
      <c r="A2" s="56" t="s">
        <v>87</v>
      </c>
      <c r="B2" s="55"/>
      <c r="C2" s="55"/>
      <c r="D2" s="55"/>
      <c r="E2" s="55"/>
      <c r="F2" s="55"/>
      <c r="G2" s="55"/>
      <c r="H2" s="55"/>
      <c r="I2" s="55"/>
      <c r="J2" s="55"/>
      <c r="M2" s="37"/>
      <c r="N2" s="37"/>
      <c r="O2" s="37"/>
      <c r="P2" s="37"/>
      <c r="Q2" s="37"/>
      <c r="R2" s="37"/>
      <c r="U2" s="37"/>
      <c r="V2" s="37"/>
    </row>
    <row r="3" spans="1:22">
      <c r="L3" s="37"/>
      <c r="M3" s="37"/>
      <c r="N3" s="37"/>
      <c r="O3" s="37"/>
      <c r="P3" s="37"/>
      <c r="Q3" s="37"/>
      <c r="R3" s="37"/>
      <c r="S3" s="66" t="s">
        <v>88</v>
      </c>
      <c r="T3" s="67">
        <f>[1]農會資產負債!C13/100</f>
        <v>0.41213228846491107</v>
      </c>
      <c r="U3" s="57"/>
      <c r="V3" s="37"/>
    </row>
    <row r="4" spans="1:22">
      <c r="L4" s="37"/>
      <c r="M4" s="37"/>
      <c r="N4" s="37"/>
      <c r="O4" s="37"/>
      <c r="P4" s="37"/>
      <c r="Q4" s="37"/>
      <c r="R4" s="37"/>
      <c r="S4" s="66" t="s">
        <v>89</v>
      </c>
      <c r="T4" s="67">
        <f>[1]農會資產負債!C14/100</f>
        <v>9.9779396154662681E-3</v>
      </c>
      <c r="U4" s="57"/>
      <c r="V4" s="37"/>
    </row>
    <row r="5" spans="1:22">
      <c r="L5" s="37"/>
      <c r="M5" s="37"/>
      <c r="N5" s="37"/>
      <c r="O5" s="37"/>
      <c r="P5" s="37"/>
      <c r="Q5" s="37"/>
      <c r="R5" s="37"/>
      <c r="S5" s="66"/>
      <c r="T5" s="67"/>
      <c r="U5" s="41"/>
      <c r="V5" s="37"/>
    </row>
    <row r="6" spans="1:22">
      <c r="L6" s="37"/>
      <c r="M6" s="37"/>
      <c r="N6" s="37"/>
      <c r="O6" s="37"/>
      <c r="P6" s="37"/>
      <c r="Q6" s="37"/>
      <c r="R6" s="37"/>
      <c r="S6" s="66"/>
      <c r="T6" s="67"/>
      <c r="U6" s="41"/>
      <c r="V6" s="37"/>
    </row>
    <row r="7" spans="1:22">
      <c r="L7" s="37"/>
      <c r="M7" s="37"/>
      <c r="N7" s="37"/>
      <c r="O7" s="37"/>
      <c r="P7" s="37"/>
      <c r="Q7" s="37"/>
      <c r="R7" s="37"/>
      <c r="S7" s="66"/>
      <c r="T7" s="67"/>
      <c r="U7" s="41"/>
      <c r="V7" s="37"/>
    </row>
    <row r="8" spans="1:22">
      <c r="L8" s="37"/>
      <c r="M8" s="37"/>
      <c r="N8" s="37"/>
      <c r="O8" s="37"/>
      <c r="P8" s="37"/>
      <c r="Q8" s="37"/>
      <c r="R8" s="37"/>
      <c r="S8" s="66"/>
      <c r="T8" s="67"/>
      <c r="U8" s="58"/>
      <c r="V8" s="37"/>
    </row>
    <row r="9" spans="1:22">
      <c r="L9" s="37"/>
      <c r="M9" s="37"/>
      <c r="N9" s="37"/>
      <c r="O9" s="37"/>
      <c r="P9" s="37"/>
      <c r="Q9" s="37"/>
      <c r="R9" s="37"/>
      <c r="S9" s="66" t="s">
        <v>90</v>
      </c>
      <c r="T9" s="67">
        <f>([1]農會資產負債!C16+[1]農會資產負債!C19)/100</f>
        <v>0.54081427535585325</v>
      </c>
      <c r="U9" s="58"/>
      <c r="V9" s="37"/>
    </row>
    <row r="10" spans="1:22">
      <c r="L10" s="37"/>
      <c r="M10" s="37"/>
      <c r="N10" s="37"/>
      <c r="O10" s="37"/>
      <c r="P10" s="37"/>
      <c r="Q10" s="37"/>
      <c r="R10" s="37"/>
      <c r="S10" s="66" t="s">
        <v>91</v>
      </c>
      <c r="T10" s="67">
        <f>[1]農會資產負債!C15/100</f>
        <v>8.031887562804407E-3</v>
      </c>
      <c r="U10" s="58"/>
      <c r="V10" s="37"/>
    </row>
    <row r="11" spans="1:22">
      <c r="L11" s="37"/>
      <c r="M11" s="37"/>
      <c r="N11" s="37"/>
      <c r="O11" s="37"/>
      <c r="P11" s="37"/>
      <c r="Q11" s="37"/>
      <c r="R11" s="37"/>
      <c r="S11" s="66" t="s">
        <v>92</v>
      </c>
      <c r="T11" s="67">
        <f>([1]農會資產負債!C20+[1]農會資產負債!C21)/100</f>
        <v>2.5996588896375683E-2</v>
      </c>
      <c r="U11" s="58"/>
      <c r="V11" s="37"/>
    </row>
    <row r="12" spans="1:22">
      <c r="L12" s="37"/>
      <c r="M12" s="37"/>
      <c r="N12" s="37"/>
      <c r="O12" s="37"/>
      <c r="P12" s="37"/>
      <c r="Q12" s="37"/>
      <c r="R12" s="37"/>
      <c r="S12" s="66"/>
      <c r="T12" s="67"/>
      <c r="U12" s="58"/>
      <c r="V12" s="37"/>
    </row>
    <row r="13" spans="1:22">
      <c r="L13" s="37"/>
      <c r="M13" s="37"/>
      <c r="N13" s="37"/>
      <c r="O13" s="37"/>
      <c r="P13" s="37"/>
      <c r="Q13" s="37"/>
      <c r="R13" s="37"/>
      <c r="S13" s="66" t="s">
        <v>93</v>
      </c>
      <c r="T13" s="67">
        <f>[1]農會資產負債!C22/100</f>
        <v>1.510177416360785E-3</v>
      </c>
      <c r="U13" s="58"/>
      <c r="V13" s="37"/>
    </row>
    <row r="14" spans="1:22">
      <c r="L14" s="37"/>
      <c r="M14" s="37"/>
      <c r="N14" s="37"/>
      <c r="O14" s="37"/>
      <c r="P14" s="37"/>
      <c r="Q14" s="37"/>
      <c r="R14" s="37"/>
      <c r="S14" s="66"/>
      <c r="T14" s="67"/>
      <c r="U14" s="58"/>
      <c r="V14" s="37"/>
    </row>
    <row r="15" spans="1:22">
      <c r="L15" s="37"/>
      <c r="M15" s="37"/>
      <c r="N15" s="37"/>
      <c r="O15" s="37"/>
      <c r="P15" s="37"/>
      <c r="Q15" s="37"/>
      <c r="R15" s="37"/>
      <c r="S15" s="66" t="s">
        <v>94</v>
      </c>
      <c r="T15" s="67">
        <f>[1]農會資產負債!C23/100</f>
        <v>5.3684268822861564E-4</v>
      </c>
      <c r="U15" s="58"/>
      <c r="V15" s="37"/>
    </row>
    <row r="16" spans="1:22">
      <c r="L16" s="37"/>
      <c r="M16" s="37"/>
      <c r="N16" s="37"/>
      <c r="O16" s="37"/>
      <c r="P16" s="37"/>
      <c r="Q16" s="37"/>
      <c r="R16" s="37"/>
      <c r="S16" s="66"/>
      <c r="T16" s="67"/>
      <c r="U16" s="59"/>
      <c r="V16" s="37"/>
    </row>
    <row r="17" spans="12:22">
      <c r="L17" s="37"/>
      <c r="M17" s="37"/>
      <c r="N17" s="37"/>
      <c r="O17" s="37"/>
      <c r="P17" s="37"/>
      <c r="Q17" s="37"/>
      <c r="R17" s="37"/>
      <c r="S17" s="66"/>
      <c r="T17" s="67"/>
      <c r="U17" s="59"/>
      <c r="V17" s="37"/>
    </row>
    <row r="18" spans="12:22">
      <c r="L18" s="37"/>
      <c r="M18" s="37"/>
      <c r="N18" s="37"/>
      <c r="O18" s="37"/>
      <c r="P18" s="37"/>
      <c r="Q18" s="37"/>
      <c r="R18" s="37"/>
      <c r="S18" s="66"/>
      <c r="T18" s="67"/>
      <c r="U18" s="59"/>
      <c r="V18" s="37"/>
    </row>
    <row r="19" spans="12:22">
      <c r="L19" s="37"/>
      <c r="M19" s="37"/>
      <c r="N19" s="37"/>
      <c r="O19" s="37"/>
      <c r="P19" s="37"/>
      <c r="Q19" s="37"/>
      <c r="R19" s="37"/>
      <c r="S19" s="68"/>
      <c r="T19" s="68"/>
      <c r="U19" s="59"/>
      <c r="V19" s="37"/>
    </row>
    <row r="20" spans="12:22">
      <c r="L20" s="37"/>
      <c r="M20" s="37"/>
      <c r="N20" s="37"/>
      <c r="O20" s="37"/>
      <c r="P20" s="37"/>
      <c r="Q20" s="37"/>
      <c r="R20" s="37"/>
      <c r="S20" s="66"/>
      <c r="T20" s="69"/>
      <c r="U20" s="59"/>
      <c r="V20" s="37"/>
    </row>
    <row r="21" spans="12:22">
      <c r="L21" s="37"/>
      <c r="M21" s="37"/>
      <c r="N21" s="37"/>
      <c r="O21" s="37"/>
      <c r="P21" s="37"/>
      <c r="Q21" s="37"/>
      <c r="R21" s="37"/>
      <c r="S21" s="66"/>
      <c r="T21" s="69"/>
      <c r="U21" s="59"/>
      <c r="V21" s="37"/>
    </row>
    <row r="22" spans="12:22">
      <c r="L22" s="37"/>
      <c r="M22" s="37"/>
      <c r="N22" s="37"/>
      <c r="O22" s="37"/>
      <c r="P22" s="37"/>
      <c r="Q22" s="37"/>
      <c r="R22" s="37"/>
      <c r="S22" s="66"/>
      <c r="T22" s="69"/>
      <c r="U22" s="59"/>
      <c r="V22" s="37"/>
    </row>
    <row r="23" spans="12:22">
      <c r="L23" s="37"/>
      <c r="M23" s="37"/>
      <c r="N23" s="37"/>
      <c r="O23" s="37"/>
      <c r="P23" s="37"/>
      <c r="Q23" s="37"/>
      <c r="R23" s="37"/>
      <c r="S23" s="66"/>
      <c r="T23" s="69"/>
      <c r="U23" s="59"/>
      <c r="V23" s="37"/>
    </row>
    <row r="24" spans="12:22">
      <c r="L24" s="37"/>
      <c r="M24" s="37"/>
      <c r="N24" s="37"/>
      <c r="O24" s="37"/>
      <c r="P24" s="37"/>
      <c r="Q24" s="37"/>
      <c r="R24" s="37"/>
      <c r="S24" s="66"/>
      <c r="T24" s="69"/>
      <c r="U24" s="59"/>
      <c r="V24" s="37"/>
    </row>
    <row r="25" spans="12:22">
      <c r="L25" s="37"/>
      <c r="M25" s="37"/>
      <c r="N25" s="37"/>
      <c r="O25" s="37"/>
      <c r="P25" s="37"/>
      <c r="Q25" s="37"/>
      <c r="R25" s="37"/>
      <c r="S25" s="66"/>
      <c r="T25" s="69"/>
      <c r="U25" s="59"/>
      <c r="V25" s="37"/>
    </row>
    <row r="26" spans="12:22">
      <c r="L26" s="37"/>
      <c r="M26" s="37"/>
      <c r="N26" s="37"/>
      <c r="O26" s="37"/>
      <c r="P26" s="37"/>
      <c r="Q26" s="37"/>
      <c r="R26" s="37"/>
      <c r="S26" s="66" t="s">
        <v>95</v>
      </c>
      <c r="T26" s="69">
        <f>[1]農會資產負債!C26/100</f>
        <v>0.91885398815036334</v>
      </c>
      <c r="U26" s="59"/>
      <c r="V26" s="37"/>
    </row>
    <row r="27" spans="12:22">
      <c r="L27" s="37"/>
      <c r="M27" s="37"/>
      <c r="N27" s="37"/>
      <c r="O27" s="37"/>
      <c r="P27" s="37"/>
      <c r="Q27" s="37"/>
      <c r="R27" s="37"/>
      <c r="S27" s="66" t="s">
        <v>96</v>
      </c>
      <c r="T27" s="69">
        <f>[1]農會資產負債!C30/100</f>
        <v>7.3996129433229652E-4</v>
      </c>
      <c r="U27" s="59"/>
      <c r="V27" s="37"/>
    </row>
    <row r="28" spans="12:22">
      <c r="L28" s="37"/>
      <c r="M28" s="37"/>
      <c r="N28" s="37"/>
      <c r="O28" s="37"/>
      <c r="P28" s="37"/>
      <c r="Q28" s="37"/>
      <c r="R28" s="37"/>
      <c r="S28" s="66"/>
      <c r="T28" s="69"/>
      <c r="U28" s="59"/>
      <c r="V28" s="37"/>
    </row>
    <row r="29" spans="12:22">
      <c r="L29" s="37"/>
      <c r="M29" s="37"/>
      <c r="N29" s="37"/>
      <c r="O29" s="37"/>
      <c r="P29" s="37"/>
      <c r="Q29" s="37"/>
      <c r="R29" s="37"/>
      <c r="S29" s="66"/>
      <c r="T29" s="69"/>
      <c r="U29" s="59"/>
      <c r="V29" s="37"/>
    </row>
    <row r="30" spans="12:22">
      <c r="L30" s="37"/>
      <c r="M30" s="37"/>
      <c r="N30" s="37"/>
      <c r="O30" s="37"/>
      <c r="P30" s="37"/>
      <c r="Q30" s="37"/>
      <c r="R30" s="37"/>
      <c r="S30" s="66"/>
      <c r="T30" s="69"/>
      <c r="U30" s="59"/>
      <c r="V30" s="37"/>
    </row>
    <row r="31" spans="12:22">
      <c r="L31" s="37"/>
      <c r="M31" s="37"/>
      <c r="N31" s="37"/>
      <c r="O31" s="37"/>
      <c r="P31" s="37"/>
      <c r="Q31" s="37"/>
      <c r="R31" s="37"/>
      <c r="S31" s="66" t="s">
        <v>97</v>
      </c>
      <c r="T31" s="69">
        <f>([1]農會資產負債!C32+[1]農會資產負債!C31)/100</f>
        <v>1.2485500758421869E-2</v>
      </c>
      <c r="U31" s="59"/>
      <c r="V31" s="37"/>
    </row>
    <row r="32" spans="12:22">
      <c r="L32" s="37"/>
      <c r="M32" s="37"/>
      <c r="N32" s="37"/>
      <c r="O32" s="37"/>
      <c r="P32" s="37"/>
      <c r="Q32" s="37"/>
      <c r="R32" s="37"/>
      <c r="S32" s="66" t="s">
        <v>98</v>
      </c>
      <c r="T32" s="69">
        <f>[1]農會資產負債!C39/100</f>
        <v>6.7608771233504714E-2</v>
      </c>
      <c r="U32" s="59"/>
      <c r="V32" s="37"/>
    </row>
    <row r="33" spans="13:22">
      <c r="M33" s="37"/>
      <c r="N33" s="37"/>
      <c r="O33" s="37"/>
      <c r="P33" s="37"/>
      <c r="Q33" s="37"/>
      <c r="R33" s="37"/>
      <c r="U33" s="38"/>
      <c r="V33" s="37"/>
    </row>
    <row r="34" spans="13:22">
      <c r="M34" s="37"/>
      <c r="N34" s="37"/>
      <c r="O34" s="37"/>
      <c r="P34" s="37"/>
      <c r="Q34" s="37"/>
      <c r="R34" s="37"/>
      <c r="U34" s="38"/>
      <c r="V34" s="37"/>
    </row>
    <row r="35" spans="13:22">
      <c r="M35" s="37"/>
      <c r="N35" s="37"/>
      <c r="O35" s="37"/>
      <c r="P35" s="37"/>
      <c r="Q35" s="37"/>
      <c r="R35" s="37"/>
      <c r="U35" s="38"/>
      <c r="V35" s="37"/>
    </row>
    <row r="36" spans="13:22">
      <c r="M36" s="37"/>
      <c r="N36" s="37"/>
      <c r="O36" s="37"/>
      <c r="P36" s="37"/>
      <c r="Q36" s="37"/>
      <c r="R36" s="37"/>
      <c r="U36" s="38"/>
      <c r="V36" s="37"/>
    </row>
    <row r="37" spans="13:22">
      <c r="M37" s="37"/>
      <c r="N37" s="37"/>
      <c r="O37" s="37"/>
      <c r="P37" s="37"/>
      <c r="Q37" s="37"/>
      <c r="R37" s="37"/>
      <c r="U37" s="38"/>
      <c r="V37" s="37"/>
    </row>
    <row r="38" spans="13:22">
      <c r="M38" s="37"/>
      <c r="N38" s="37"/>
      <c r="O38" s="37"/>
      <c r="P38" s="37"/>
      <c r="Q38" s="37"/>
      <c r="R38" s="37"/>
      <c r="U38" s="38"/>
      <c r="V38" s="37"/>
    </row>
    <row r="39" spans="13:22">
      <c r="M39" s="37"/>
      <c r="N39" s="37"/>
      <c r="O39" s="37"/>
      <c r="P39" s="37"/>
      <c r="Q39" s="37"/>
      <c r="R39" s="37"/>
      <c r="U39" s="38"/>
      <c r="V39" s="37"/>
    </row>
    <row r="40" spans="13:22">
      <c r="M40" s="37"/>
      <c r="N40" s="37"/>
      <c r="O40" s="37"/>
      <c r="P40" s="37"/>
      <c r="Q40" s="37"/>
      <c r="R40" s="37"/>
      <c r="U40" s="38"/>
      <c r="V40" s="37"/>
    </row>
    <row r="41" spans="13:22">
      <c r="M41" s="37"/>
      <c r="N41" s="37"/>
      <c r="O41" s="37"/>
      <c r="P41" s="37"/>
      <c r="Q41" s="37"/>
      <c r="R41" s="37"/>
      <c r="U41" s="38"/>
      <c r="V41" s="37"/>
    </row>
    <row r="42" spans="13:22">
      <c r="M42" s="37"/>
      <c r="N42" s="37"/>
      <c r="O42" s="37"/>
      <c r="P42" s="37"/>
      <c r="Q42" s="37"/>
      <c r="R42" s="37"/>
      <c r="U42" s="38"/>
      <c r="V42" s="37"/>
    </row>
    <row r="43" spans="13:22">
      <c r="M43" s="37"/>
      <c r="N43" s="37"/>
      <c r="O43" s="37"/>
      <c r="P43" s="37"/>
      <c r="Q43" s="37"/>
      <c r="R43" s="37"/>
      <c r="U43" s="37"/>
      <c r="V43" s="37"/>
    </row>
    <row r="44" spans="13:22">
      <c r="M44" s="37"/>
      <c r="N44" s="37"/>
      <c r="O44" s="37"/>
      <c r="P44" s="37"/>
      <c r="Q44" s="37"/>
      <c r="R44" s="37"/>
      <c r="U44" s="37"/>
      <c r="V44" s="37"/>
    </row>
    <row r="45" spans="13:22">
      <c r="M45" s="37"/>
      <c r="N45" s="37"/>
      <c r="O45" s="37"/>
      <c r="P45" s="37"/>
      <c r="Q45" s="37"/>
      <c r="R45" s="37"/>
      <c r="U45" s="37"/>
      <c r="V45" s="37"/>
    </row>
    <row r="46" spans="13:22">
      <c r="M46" s="37"/>
      <c r="N46" s="37"/>
      <c r="O46" s="37"/>
      <c r="P46" s="37"/>
      <c r="Q46" s="37"/>
      <c r="R46" s="37"/>
      <c r="U46" s="37"/>
      <c r="V46" s="37"/>
    </row>
  </sheetData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workbookViewId="0">
      <selection activeCell="B11" sqref="B11"/>
    </sheetView>
  </sheetViews>
  <sheetFormatPr defaultColWidth="8.88671875" defaultRowHeight="15.6"/>
  <cols>
    <col min="1" max="1" width="26.6640625" style="2" customWidth="1"/>
    <col min="2" max="2" width="13.6640625" style="2" customWidth="1"/>
    <col min="3" max="3" width="8.6640625" style="2" customWidth="1"/>
    <col min="4" max="4" width="13.6640625" style="2" customWidth="1"/>
    <col min="5" max="5" width="8.6640625" style="2" customWidth="1"/>
    <col min="6" max="6" width="13.6640625" style="2" customWidth="1"/>
    <col min="7" max="7" width="8.6640625" style="2" customWidth="1"/>
    <col min="8" max="8" width="2.6640625" style="2" customWidth="1"/>
    <col min="9" max="11" width="13.6640625" style="2" hidden="1" customWidth="1"/>
    <col min="12" max="18" width="13.6640625" style="2" customWidth="1"/>
    <col min="19" max="16384" width="8.88671875" style="2"/>
  </cols>
  <sheetData>
    <row r="1" spans="1:18" ht="39.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7.9" customHeight="1">
      <c r="A2" s="39" t="s">
        <v>40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1.9" customHeight="1">
      <c r="A4" s="3" t="s">
        <v>103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1.9" customHeight="1">
      <c r="A5" s="3" t="s">
        <v>104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1.9" customHeight="1">
      <c r="A6" s="3" t="s">
        <v>105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6" customHeight="1">
      <c r="A7" s="61" t="s">
        <v>76</v>
      </c>
      <c r="B7" s="61"/>
      <c r="C7" s="61"/>
      <c r="D7" s="61"/>
      <c r="E7" s="61"/>
      <c r="F7" s="61"/>
      <c r="G7" s="6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8" customHeight="1">
      <c r="A8" s="1"/>
      <c r="B8" s="1"/>
      <c r="C8" s="1"/>
      <c r="D8" s="1"/>
      <c r="E8" s="1"/>
      <c r="F8" s="63" t="s">
        <v>4</v>
      </c>
      <c r="G8" s="63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8.899999999999999" customHeight="1">
      <c r="A9" s="62" t="s">
        <v>5</v>
      </c>
      <c r="B9" s="64" t="s">
        <v>83</v>
      </c>
      <c r="C9" s="65"/>
      <c r="D9" s="64" t="s">
        <v>84</v>
      </c>
      <c r="E9" s="65"/>
      <c r="F9" s="64" t="s">
        <v>6</v>
      </c>
      <c r="G9" s="65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8.899999999999999" customHeight="1">
      <c r="A10" s="62"/>
      <c r="B10" s="52" t="s">
        <v>7</v>
      </c>
      <c r="C10" s="60" t="s">
        <v>85</v>
      </c>
      <c r="D10" s="52" t="s">
        <v>7</v>
      </c>
      <c r="E10" s="60" t="s">
        <v>81</v>
      </c>
      <c r="F10" s="52" t="s">
        <v>7</v>
      </c>
      <c r="G10" s="60" t="s">
        <v>86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8.899999999999999" customHeight="1">
      <c r="A11" s="5" t="s">
        <v>8</v>
      </c>
      <c r="B11" s="5" t="s">
        <v>0</v>
      </c>
      <c r="C11" s="5" t="s">
        <v>1</v>
      </c>
      <c r="D11" s="5" t="s">
        <v>0</v>
      </c>
      <c r="E11" s="5" t="s">
        <v>1</v>
      </c>
      <c r="F11" s="5" t="s">
        <v>0</v>
      </c>
      <c r="G11" s="5" t="s">
        <v>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8.899999999999999" customHeight="1">
      <c r="A12" s="6" t="s">
        <v>9</v>
      </c>
      <c r="B12" s="24">
        <v>31245</v>
      </c>
      <c r="C12" s="8">
        <v>94.239179610918413</v>
      </c>
      <c r="D12" s="7">
        <v>30763</v>
      </c>
      <c r="E12" s="8">
        <v>94.373715372580307</v>
      </c>
      <c r="F12" s="7">
        <v>482</v>
      </c>
      <c r="G12" s="8">
        <v>1.566817280499301</v>
      </c>
      <c r="H12" s="1"/>
      <c r="I12" s="25">
        <v>95.02</v>
      </c>
      <c r="J12" s="4">
        <v>1106</v>
      </c>
      <c r="K12" s="25">
        <v>3.41</v>
      </c>
      <c r="L12" s="47"/>
      <c r="M12" s="48"/>
      <c r="N12" s="1"/>
      <c r="O12" s="1"/>
      <c r="P12" s="1"/>
      <c r="Q12" s="1"/>
      <c r="R12" s="1"/>
    </row>
    <row r="13" spans="1:18" ht="18.899999999999999" customHeight="1">
      <c r="A13" s="6" t="s">
        <v>10</v>
      </c>
      <c r="B13" s="24">
        <v>24294</v>
      </c>
      <c r="C13" s="8">
        <v>73.174015985522544</v>
      </c>
      <c r="D13" s="7">
        <v>23611</v>
      </c>
      <c r="E13" s="8">
        <v>72.433045985826922</v>
      </c>
      <c r="F13" s="7">
        <v>683</v>
      </c>
      <c r="G13" s="8">
        <v>2.8927194951505655</v>
      </c>
      <c r="H13" s="1"/>
      <c r="I13" s="25">
        <v>68.959999999999994</v>
      </c>
      <c r="J13" s="4">
        <v>1427</v>
      </c>
      <c r="K13" s="25">
        <v>6.23</v>
      </c>
      <c r="L13" s="47"/>
      <c r="M13" s="48"/>
      <c r="N13" s="1"/>
      <c r="O13" s="1"/>
      <c r="P13" s="1"/>
      <c r="Q13" s="1"/>
      <c r="R13" s="1"/>
    </row>
    <row r="14" spans="1:18" ht="18.899999999999999" customHeight="1">
      <c r="A14" s="6" t="s">
        <v>11</v>
      </c>
      <c r="B14" s="24">
        <v>6951</v>
      </c>
      <c r="C14" s="8">
        <v>20.965163625395871</v>
      </c>
      <c r="D14" s="7">
        <v>7152</v>
      </c>
      <c r="E14" s="8">
        <v>22.040669386753382</v>
      </c>
      <c r="F14" s="7">
        <v>-201</v>
      </c>
      <c r="G14" s="8">
        <v>-2.8104026845637584</v>
      </c>
      <c r="H14" s="1"/>
      <c r="I14" s="25">
        <v>26.06</v>
      </c>
      <c r="J14" s="4">
        <v>-321</v>
      </c>
      <c r="K14" s="25">
        <v>-3.37</v>
      </c>
      <c r="L14" s="47"/>
      <c r="M14" s="48"/>
      <c r="N14" s="1"/>
      <c r="O14" s="1"/>
      <c r="P14" s="1"/>
      <c r="Q14" s="1"/>
      <c r="R14" s="1"/>
    </row>
    <row r="15" spans="1:18" ht="18.899999999999999" customHeight="1">
      <c r="A15" s="6" t="s">
        <v>12</v>
      </c>
      <c r="B15" s="24">
        <v>231</v>
      </c>
      <c r="C15" s="8">
        <v>0.69672749208264206</v>
      </c>
      <c r="D15" s="9">
        <v>269</v>
      </c>
      <c r="E15" s="8">
        <v>0.82522931558118851</v>
      </c>
      <c r="F15" s="7">
        <v>-38</v>
      </c>
      <c r="G15" s="8">
        <v>-14.12639405204461</v>
      </c>
      <c r="H15" s="1"/>
      <c r="I15" s="25">
        <v>0.92</v>
      </c>
      <c r="J15" s="4">
        <v>5</v>
      </c>
      <c r="K15" s="25">
        <v>1.56</v>
      </c>
      <c r="L15" s="47"/>
      <c r="M15" s="48"/>
      <c r="N15" s="1"/>
      <c r="O15" s="1"/>
      <c r="P15" s="1"/>
      <c r="Q15" s="1"/>
      <c r="R15" s="1"/>
    </row>
    <row r="16" spans="1:18" ht="18.899999999999999" customHeight="1">
      <c r="A16" s="6" t="s">
        <v>13</v>
      </c>
      <c r="B16" s="24">
        <v>393</v>
      </c>
      <c r="C16" s="8">
        <v>1.1853415774393001</v>
      </c>
      <c r="D16" s="9">
        <v>342</v>
      </c>
      <c r="E16" s="8">
        <v>1.049176304567905</v>
      </c>
      <c r="F16" s="7">
        <v>51</v>
      </c>
      <c r="G16" s="8">
        <v>14.912280701754385</v>
      </c>
      <c r="H16" s="1"/>
      <c r="I16" s="25">
        <v>0.76</v>
      </c>
      <c r="J16" s="4">
        <v>32</v>
      </c>
      <c r="K16" s="25">
        <v>13.5</v>
      </c>
      <c r="L16" s="1"/>
      <c r="M16" s="48"/>
      <c r="N16" s="1"/>
      <c r="O16" s="1"/>
      <c r="P16" s="1"/>
      <c r="Q16" s="1"/>
      <c r="R16" s="1"/>
    </row>
    <row r="17" spans="1:18" ht="18.899999999999999" customHeight="1">
      <c r="A17" s="14" t="s">
        <v>14</v>
      </c>
      <c r="B17" s="26">
        <v>1286</v>
      </c>
      <c r="C17" s="8">
        <v>3.8787513195596439</v>
      </c>
      <c r="D17" s="7">
        <v>1223</v>
      </c>
      <c r="E17" s="22">
        <v>3.7518790072706079</v>
      </c>
      <c r="F17" s="7">
        <v>63</v>
      </c>
      <c r="G17" s="8">
        <v>5.1512673753066229</v>
      </c>
      <c r="H17" s="1"/>
      <c r="I17" s="25">
        <v>3.29</v>
      </c>
      <c r="J17" s="4">
        <v>-95</v>
      </c>
      <c r="K17" s="25">
        <v>-7.56</v>
      </c>
      <c r="L17" s="1"/>
      <c r="M17" s="48"/>
      <c r="N17" s="1"/>
      <c r="O17" s="1"/>
      <c r="P17" s="1"/>
      <c r="Q17" s="1"/>
      <c r="R17" s="1"/>
    </row>
    <row r="18" spans="1:18" ht="18.899999999999999" customHeight="1">
      <c r="A18" s="16" t="s">
        <v>15</v>
      </c>
      <c r="B18" s="27">
        <v>33155</v>
      </c>
      <c r="C18" s="17">
        <v>100</v>
      </c>
      <c r="D18" s="18">
        <v>32597</v>
      </c>
      <c r="E18" s="17">
        <v>100</v>
      </c>
      <c r="F18" s="18">
        <v>558</v>
      </c>
      <c r="G18" s="17">
        <v>1.7118139706107922</v>
      </c>
      <c r="H18" s="1"/>
      <c r="I18" s="25">
        <v>100</v>
      </c>
      <c r="J18" s="4">
        <v>1048</v>
      </c>
      <c r="K18" s="25">
        <v>3.06</v>
      </c>
      <c r="L18" s="1"/>
      <c r="M18" s="48"/>
      <c r="N18" s="1"/>
      <c r="O18" s="1"/>
      <c r="P18" s="1"/>
      <c r="Q18" s="1"/>
      <c r="R18" s="1"/>
    </row>
    <row r="19" spans="1:18" ht="18.899999999999999" customHeight="1">
      <c r="A19" s="5" t="s">
        <v>16</v>
      </c>
      <c r="B19" s="5" t="s">
        <v>0</v>
      </c>
      <c r="C19" s="28"/>
      <c r="D19" s="5" t="s">
        <v>0</v>
      </c>
      <c r="E19" s="28"/>
      <c r="F19" s="5"/>
      <c r="G19" s="28"/>
      <c r="H19" s="1"/>
      <c r="I19" s="25"/>
      <c r="J19" s="4"/>
      <c r="K19" s="25"/>
      <c r="L19" s="1"/>
      <c r="M19" s="48"/>
      <c r="N19" s="1"/>
      <c r="O19" s="1"/>
      <c r="P19" s="1"/>
      <c r="Q19" s="1"/>
      <c r="R19" s="1"/>
    </row>
    <row r="20" spans="1:18" ht="18.899999999999999" customHeight="1">
      <c r="A20" s="6" t="s">
        <v>17</v>
      </c>
      <c r="B20" s="7">
        <v>7774</v>
      </c>
      <c r="C20" s="8">
        <v>23.447443824460866</v>
      </c>
      <c r="D20" s="7">
        <v>7779</v>
      </c>
      <c r="E20" s="8">
        <v>23.864159278461209</v>
      </c>
      <c r="F20" s="7">
        <v>-5</v>
      </c>
      <c r="G20" s="8">
        <v>-6.4275613832112097E-2</v>
      </c>
      <c r="H20" s="1"/>
      <c r="I20" s="25">
        <v>27.53</v>
      </c>
      <c r="J20" s="4">
        <v>349</v>
      </c>
      <c r="K20" s="25">
        <v>3.73</v>
      </c>
      <c r="L20" s="49"/>
      <c r="M20" s="48"/>
      <c r="N20" s="1"/>
      <c r="O20" s="1"/>
      <c r="P20" s="1"/>
      <c r="Q20" s="1"/>
      <c r="R20" s="1"/>
    </row>
    <row r="21" spans="1:18" ht="18.899999999999999" customHeight="1">
      <c r="A21" s="6" t="s">
        <v>18</v>
      </c>
      <c r="B21" s="7">
        <v>7724</v>
      </c>
      <c r="C21" s="8">
        <v>23.296637007992764</v>
      </c>
      <c r="D21" s="7">
        <v>7725</v>
      </c>
      <c r="E21" s="8">
        <v>23.698499861950488</v>
      </c>
      <c r="F21" s="7">
        <v>-1</v>
      </c>
      <c r="G21" s="8">
        <v>-1.2944983818770225E-2</v>
      </c>
      <c r="H21" s="1"/>
      <c r="I21" s="25">
        <v>27.33</v>
      </c>
      <c r="J21" s="4">
        <v>332</v>
      </c>
      <c r="K21" s="25">
        <v>3.56</v>
      </c>
      <c r="L21" s="49"/>
      <c r="M21" s="48"/>
      <c r="N21" s="1"/>
      <c r="O21" s="1"/>
      <c r="P21" s="1"/>
      <c r="Q21" s="1"/>
      <c r="R21" s="1"/>
    </row>
    <row r="22" spans="1:18" ht="18.899999999999999" customHeight="1">
      <c r="A22" s="6" t="s">
        <v>19</v>
      </c>
      <c r="B22" s="9">
        <v>35</v>
      </c>
      <c r="C22" s="8">
        <v>0.10556477152767305</v>
      </c>
      <c r="D22" s="9">
        <v>39</v>
      </c>
      <c r="E22" s="8">
        <v>0.11964291192441022</v>
      </c>
      <c r="F22" s="7">
        <v>-4</v>
      </c>
      <c r="G22" s="8">
        <v>-10.256410256410255</v>
      </c>
      <c r="H22" s="1"/>
      <c r="I22" s="25">
        <v>0.14000000000000001</v>
      </c>
      <c r="J22" s="4">
        <v>15</v>
      </c>
      <c r="K22" s="25">
        <v>44.12</v>
      </c>
      <c r="L22" s="49"/>
      <c r="M22" s="48"/>
      <c r="N22" s="1"/>
      <c r="O22" s="1"/>
      <c r="P22" s="1"/>
      <c r="Q22" s="1"/>
      <c r="R22" s="1"/>
    </row>
    <row r="23" spans="1:18" ht="18.899999999999999" customHeight="1">
      <c r="A23" s="6" t="s">
        <v>20</v>
      </c>
      <c r="B23" s="9">
        <v>15</v>
      </c>
      <c r="C23" s="8">
        <v>4.5242044940431304E-2</v>
      </c>
      <c r="D23" s="9">
        <v>15</v>
      </c>
      <c r="E23" s="8">
        <v>0.14601650458631163</v>
      </c>
      <c r="F23" s="7">
        <v>0</v>
      </c>
      <c r="G23" s="8">
        <v>0</v>
      </c>
      <c r="H23" s="1"/>
      <c r="I23" s="25">
        <v>0.06</v>
      </c>
      <c r="J23" s="4">
        <v>2</v>
      </c>
      <c r="K23" s="25">
        <v>11.11</v>
      </c>
      <c r="L23" s="49"/>
      <c r="M23" s="48"/>
      <c r="N23" s="1"/>
      <c r="O23" s="1"/>
      <c r="P23" s="1"/>
      <c r="Q23" s="1"/>
      <c r="R23" s="1"/>
    </row>
    <row r="24" spans="1:18" ht="18.899999999999999" customHeight="1">
      <c r="A24" s="6" t="s">
        <v>21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1"/>
      <c r="I24" s="25"/>
      <c r="J24" s="4"/>
      <c r="K24" s="25"/>
      <c r="L24" s="49"/>
      <c r="M24" s="48"/>
      <c r="N24" s="1"/>
      <c r="O24" s="1"/>
      <c r="P24" s="1"/>
      <c r="Q24" s="1"/>
      <c r="R24" s="1"/>
    </row>
    <row r="25" spans="1:18" ht="18.899999999999999" customHeight="1">
      <c r="A25" s="6" t="s">
        <v>22</v>
      </c>
      <c r="B25" s="7">
        <v>12416</v>
      </c>
      <c r="C25" s="8">
        <v>37.548348665359676</v>
      </c>
      <c r="D25" s="7">
        <v>12305</v>
      </c>
      <c r="E25" s="8">
        <v>37.848872595637637</v>
      </c>
      <c r="F25" s="7">
        <v>111</v>
      </c>
      <c r="G25" s="8">
        <v>0.90207232832182038</v>
      </c>
      <c r="H25" s="1"/>
      <c r="I25" s="25">
        <v>34.44</v>
      </c>
      <c r="J25" s="4">
        <v>164</v>
      </c>
      <c r="K25" s="25">
        <v>1.37</v>
      </c>
      <c r="L25" s="49"/>
      <c r="M25" s="48"/>
      <c r="N25" s="1"/>
      <c r="O25" s="1"/>
      <c r="P25" s="1"/>
      <c r="Q25" s="1"/>
      <c r="R25" s="1"/>
    </row>
    <row r="26" spans="1:18" ht="18.899999999999999" customHeight="1">
      <c r="A26" s="6" t="s">
        <v>23</v>
      </c>
      <c r="B26" s="7">
        <v>3938</v>
      </c>
      <c r="C26" s="8">
        <v>11.877544865027899</v>
      </c>
      <c r="D26" s="7">
        <v>3960</v>
      </c>
      <c r="E26" s="8">
        <v>12.148357210786269</v>
      </c>
      <c r="F26" s="7">
        <v>-22</v>
      </c>
      <c r="G26" s="8">
        <v>-0.55555555555555558</v>
      </c>
      <c r="H26" s="1"/>
      <c r="I26" s="25">
        <v>11.08</v>
      </c>
      <c r="J26" s="4">
        <v>131</v>
      </c>
      <c r="K26" s="25">
        <v>3.47</v>
      </c>
      <c r="L26" s="49"/>
      <c r="M26" s="48"/>
      <c r="N26" s="1"/>
      <c r="O26" s="1"/>
      <c r="P26" s="1"/>
      <c r="Q26" s="1"/>
      <c r="R26" s="1"/>
    </row>
    <row r="27" spans="1:18" ht="18.899999999999999" customHeight="1">
      <c r="A27" s="6" t="s">
        <v>24</v>
      </c>
      <c r="B27" s="7">
        <v>2822</v>
      </c>
      <c r="C27" s="8">
        <v>8.5115367214598106</v>
      </c>
      <c r="D27" s="7">
        <v>2861</v>
      </c>
      <c r="E27" s="8">
        <v>8.7768813080958363</v>
      </c>
      <c r="F27" s="7">
        <v>-39</v>
      </c>
      <c r="G27" s="8">
        <v>-1.3631597343586159</v>
      </c>
      <c r="H27" s="1"/>
      <c r="I27" s="25">
        <v>7.9</v>
      </c>
      <c r="J27" s="4">
        <v>-76</v>
      </c>
      <c r="K27" s="25">
        <v>-2.65</v>
      </c>
      <c r="L27" s="49"/>
      <c r="M27" s="48"/>
      <c r="N27" s="1"/>
      <c r="O27" s="1"/>
      <c r="P27" s="1"/>
      <c r="Q27" s="1"/>
      <c r="R27" s="1"/>
    </row>
    <row r="28" spans="1:18" ht="18.899999999999999" customHeight="1">
      <c r="A28" s="6" t="s">
        <v>25</v>
      </c>
      <c r="B28" s="7">
        <v>2536</v>
      </c>
      <c r="C28" s="8">
        <v>7.6489217312622539</v>
      </c>
      <c r="D28" s="7">
        <v>2389</v>
      </c>
      <c r="E28" s="8">
        <v>7.328895297113232</v>
      </c>
      <c r="F28" s="7">
        <v>147</v>
      </c>
      <c r="G28" s="8">
        <v>6.1532021766429468</v>
      </c>
      <c r="H28" s="1"/>
      <c r="I28" s="25">
        <v>9.4</v>
      </c>
      <c r="J28" s="4">
        <v>-254</v>
      </c>
      <c r="K28" s="25">
        <v>-7.11</v>
      </c>
      <c r="L28" s="49"/>
      <c r="M28" s="48"/>
      <c r="N28" s="1"/>
      <c r="O28" s="1"/>
      <c r="P28" s="1"/>
      <c r="Q28" s="1"/>
      <c r="R28" s="1"/>
    </row>
    <row r="29" spans="1:18" ht="18.899999999999999" customHeight="1">
      <c r="A29" s="14" t="s">
        <v>26</v>
      </c>
      <c r="B29" s="21">
        <v>188</v>
      </c>
      <c r="C29" s="22">
        <v>0.56703362992007234</v>
      </c>
      <c r="D29" s="21">
        <v>178</v>
      </c>
      <c r="E29" s="22">
        <v>0.54606252109089792</v>
      </c>
      <c r="F29" s="7">
        <v>10</v>
      </c>
      <c r="G29" s="8">
        <v>5.6179775280898872</v>
      </c>
      <c r="H29" s="1"/>
      <c r="I29" s="25">
        <v>0.45</v>
      </c>
      <c r="J29" s="4">
        <v>6</v>
      </c>
      <c r="K29" s="25">
        <v>3.92</v>
      </c>
      <c r="L29" s="49"/>
      <c r="M29" s="48"/>
      <c r="N29" s="1"/>
      <c r="O29" s="1"/>
      <c r="P29" s="1"/>
      <c r="Q29" s="1"/>
      <c r="R29" s="1"/>
    </row>
    <row r="30" spans="1:18" ht="18.899999999999999" customHeight="1">
      <c r="A30" s="16" t="s">
        <v>27</v>
      </c>
      <c r="B30" s="18">
        <v>29674</v>
      </c>
      <c r="C30" s="17">
        <v>89.500829437490566</v>
      </c>
      <c r="D30" s="18">
        <v>29472</v>
      </c>
      <c r="E30" s="17">
        <v>90.413228211185086</v>
      </c>
      <c r="F30" s="18">
        <v>202</v>
      </c>
      <c r="G30" s="17">
        <v>0.68539630836047771</v>
      </c>
      <c r="H30" s="1"/>
      <c r="I30" s="25">
        <v>90.79</v>
      </c>
      <c r="J30" s="4">
        <v>321</v>
      </c>
      <c r="K30" s="25">
        <v>1.01</v>
      </c>
      <c r="L30" s="49"/>
      <c r="M30" s="48"/>
      <c r="N30" s="1"/>
      <c r="O30" s="1"/>
      <c r="P30" s="1"/>
      <c r="Q30" s="1"/>
      <c r="R30" s="1"/>
    </row>
    <row r="31" spans="1:18" ht="18.899999999999999" customHeight="1">
      <c r="A31" s="16" t="s">
        <v>28</v>
      </c>
      <c r="B31" s="18">
        <v>3481</v>
      </c>
      <c r="C31" s="8">
        <v>10.499170562509425</v>
      </c>
      <c r="D31" s="18">
        <v>3125</v>
      </c>
      <c r="E31" s="17">
        <v>9.5867717888149215</v>
      </c>
      <c r="F31" s="18">
        <v>356</v>
      </c>
      <c r="G31" s="17">
        <v>11.391999999999999</v>
      </c>
      <c r="H31" s="1"/>
      <c r="I31" s="25">
        <v>9.2100000000000009</v>
      </c>
      <c r="J31" s="4">
        <v>727</v>
      </c>
      <c r="K31" s="25">
        <v>28.83</v>
      </c>
      <c r="L31" s="1"/>
      <c r="M31" s="48"/>
      <c r="N31" s="1"/>
      <c r="O31" s="1"/>
      <c r="P31" s="1"/>
      <c r="Q31" s="1"/>
      <c r="R31" s="1"/>
    </row>
    <row r="32" spans="1:18" ht="18.899999999999999" customHeight="1">
      <c r="A32" s="5" t="s">
        <v>29</v>
      </c>
      <c r="B32" s="30">
        <v>2524</v>
      </c>
      <c r="C32" s="31">
        <v>7.6127280953099081</v>
      </c>
      <c r="D32" s="30">
        <v>2576</v>
      </c>
      <c r="E32" s="31">
        <v>7.9025677209559166</v>
      </c>
      <c r="F32" s="30">
        <v>-52</v>
      </c>
      <c r="G32" s="31">
        <v>-2.018633540372671</v>
      </c>
      <c r="H32" s="1"/>
      <c r="I32" s="25">
        <v>8.4</v>
      </c>
      <c r="J32" s="4">
        <v>21</v>
      </c>
      <c r="K32" s="25">
        <v>0.71</v>
      </c>
      <c r="L32" s="1"/>
      <c r="M32" s="48"/>
      <c r="N32" s="1"/>
      <c r="O32" s="1"/>
      <c r="P32" s="1"/>
      <c r="Q32" s="1"/>
      <c r="R32" s="1"/>
    </row>
    <row r="33" spans="1:18" ht="18.899999999999999" customHeight="1">
      <c r="A33" s="14" t="s">
        <v>30</v>
      </c>
      <c r="B33" s="21">
        <v>786</v>
      </c>
      <c r="C33" s="8">
        <v>2.3706831548786003</v>
      </c>
      <c r="D33" s="21">
        <v>858</v>
      </c>
      <c r="E33" s="22">
        <v>2.6321440623370251</v>
      </c>
      <c r="F33" s="15">
        <v>-72</v>
      </c>
      <c r="G33" s="22">
        <v>-8.3916083916083917</v>
      </c>
      <c r="H33" s="1"/>
      <c r="I33" s="25">
        <v>2.39</v>
      </c>
      <c r="J33" s="4">
        <v>124</v>
      </c>
      <c r="K33" s="25">
        <v>17.2</v>
      </c>
      <c r="L33" s="1"/>
      <c r="M33" s="48"/>
      <c r="N33" s="1"/>
      <c r="O33" s="1"/>
      <c r="P33" s="1"/>
      <c r="Q33" s="1"/>
      <c r="R33" s="1"/>
    </row>
    <row r="34" spans="1:18" ht="18.899999999999999" customHeight="1">
      <c r="A34" s="16" t="s">
        <v>31</v>
      </c>
      <c r="B34" s="18">
        <v>5219</v>
      </c>
      <c r="C34" s="17">
        <v>15.741215502940733</v>
      </c>
      <c r="D34" s="18">
        <v>4843</v>
      </c>
      <c r="E34" s="17">
        <v>14.857195447433813</v>
      </c>
      <c r="F34" s="18">
        <v>376</v>
      </c>
      <c r="G34" s="17">
        <v>7.7637827792690475</v>
      </c>
      <c r="H34" s="1"/>
      <c r="I34" s="25">
        <v>15.21</v>
      </c>
      <c r="J34" s="4">
        <v>624</v>
      </c>
      <c r="K34" s="25">
        <v>13.15</v>
      </c>
      <c r="L34" s="1"/>
      <c r="M34" s="48"/>
      <c r="N34" s="1"/>
      <c r="O34" s="1"/>
      <c r="P34" s="1"/>
      <c r="Q34" s="1"/>
      <c r="R34" s="1"/>
    </row>
    <row r="35" spans="1:18" ht="18.899999999999999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8.899999999999999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8.899999999999999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8.899999999999999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8.899999999999999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8.899999999999999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8.899999999999999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8.899999999999999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8.899999999999999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8.899999999999999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8.899999999999999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8.899999999999999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8.89999999999999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8.899999999999999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8.899999999999999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8.899999999999999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8.899999999999999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8.899999999999999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8.899999999999999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8.899999999999999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8.899999999999999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8.899999999999999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8.899999999999999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8.899999999999999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8.899999999999999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8.899999999999999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8.899999999999999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8.899999999999999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8.899999999999999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8.899999999999999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8.899999999999999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8.899999999999999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8.899999999999999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8.899999999999999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</sheetData>
  <mergeCells count="6">
    <mergeCell ref="A7:G7"/>
    <mergeCell ref="A9:A10"/>
    <mergeCell ref="F8:G8"/>
    <mergeCell ref="B9:C9"/>
    <mergeCell ref="D9:E9"/>
    <mergeCell ref="F9:G9"/>
  </mergeCells>
  <phoneticPr fontId="1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zoomScaleNormal="100" workbookViewId="0">
      <selection activeCell="A15" sqref="A15:XFD15"/>
    </sheetView>
  </sheetViews>
  <sheetFormatPr defaultColWidth="8.88671875" defaultRowHeight="15.6"/>
  <cols>
    <col min="1" max="1" width="102.6640625" style="2" customWidth="1"/>
    <col min="2" max="2" width="4.6640625" style="2" hidden="1" customWidth="1"/>
    <col min="3" max="6" width="13.6640625" style="2" hidden="1" customWidth="1"/>
    <col min="7" max="9" width="6.6640625" style="2" hidden="1" customWidth="1"/>
    <col min="10" max="12" width="13.6640625" style="2" hidden="1" customWidth="1"/>
    <col min="13" max="18" width="13.6640625" style="2" customWidth="1"/>
    <col min="19" max="16384" width="8.88671875" style="2"/>
  </cols>
  <sheetData>
    <row r="1" spans="1:18" ht="39.9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32.1" customHeight="1">
      <c r="A2" s="39" t="s">
        <v>41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32.1" customHeight="1">
      <c r="A3" s="39" t="s">
        <v>42</v>
      </c>
      <c r="B3" s="3"/>
      <c r="C3" s="3"/>
      <c r="D3" s="3"/>
      <c r="E3" s="3"/>
      <c r="F3" s="3"/>
      <c r="J3" s="3"/>
      <c r="K3" s="3"/>
      <c r="L3" s="3"/>
      <c r="M3" s="3"/>
      <c r="N3" s="3"/>
      <c r="O3" s="3"/>
      <c r="P3" s="3"/>
      <c r="Q3" s="3"/>
      <c r="R3" s="3"/>
    </row>
    <row r="4" spans="1:18" ht="27.9" customHeight="1">
      <c r="A4" s="3" t="s">
        <v>45</v>
      </c>
      <c r="B4" s="3"/>
      <c r="C4" s="32">
        <v>47.729857087500463</v>
      </c>
      <c r="D4" s="3">
        <v>53.3</v>
      </c>
      <c r="E4" s="32">
        <v>-5.5701429124995343</v>
      </c>
      <c r="F4" s="3"/>
      <c r="G4" s="3">
        <v>13.2</v>
      </c>
      <c r="H4" s="3">
        <v>13.3</v>
      </c>
      <c r="I4" s="3">
        <v>-0.10000000000000142</v>
      </c>
      <c r="J4" s="3" t="s">
        <v>45</v>
      </c>
      <c r="K4" s="3"/>
      <c r="L4" s="3"/>
      <c r="M4" s="3"/>
      <c r="N4" s="3"/>
      <c r="O4" s="3"/>
      <c r="P4" s="3"/>
      <c r="Q4" s="3"/>
      <c r="R4" s="3"/>
    </row>
    <row r="5" spans="1:18" ht="27.9" customHeight="1">
      <c r="A5" s="3" t="s">
        <v>107</v>
      </c>
      <c r="B5" s="3"/>
      <c r="C5" s="33">
        <v>51</v>
      </c>
      <c r="D5" s="3">
        <v>53.3</v>
      </c>
      <c r="E5" s="32">
        <v>-2.2999999999999972</v>
      </c>
      <c r="F5" s="3"/>
      <c r="G5" s="33">
        <v>51</v>
      </c>
      <c r="H5" s="33">
        <v>53.3</v>
      </c>
      <c r="I5" s="33">
        <v>-2.2999999999999972</v>
      </c>
      <c r="J5" s="3" t="s">
        <v>32</v>
      </c>
      <c r="K5" s="3"/>
      <c r="L5" s="3"/>
      <c r="M5" s="3"/>
      <c r="N5" s="3"/>
      <c r="O5" s="3"/>
      <c r="P5" s="3"/>
      <c r="Q5" s="3"/>
      <c r="R5" s="3"/>
    </row>
    <row r="6" spans="1:18" ht="27.9" customHeight="1">
      <c r="A6" s="3" t="s">
        <v>106</v>
      </c>
      <c r="B6" s="3"/>
      <c r="C6" s="3"/>
      <c r="D6" s="3"/>
      <c r="E6" s="32"/>
      <c r="F6" s="3"/>
      <c r="G6" s="3">
        <v>51.9</v>
      </c>
      <c r="H6" s="3">
        <v>54.2</v>
      </c>
      <c r="I6" s="3">
        <v>-2.3000000000000043</v>
      </c>
      <c r="J6" s="3" t="s">
        <v>33</v>
      </c>
      <c r="K6" s="3"/>
      <c r="L6" s="3"/>
      <c r="M6" s="3"/>
      <c r="N6" s="3"/>
      <c r="O6" s="3"/>
      <c r="P6" s="3"/>
      <c r="Q6" s="3"/>
      <c r="R6" s="3"/>
    </row>
    <row r="7" spans="1:18" ht="27.9" customHeight="1">
      <c r="A7" s="3" t="s">
        <v>32</v>
      </c>
      <c r="B7" s="3"/>
      <c r="C7" s="34">
        <v>48.670632357825589</v>
      </c>
      <c r="D7" s="3">
        <v>54.2</v>
      </c>
      <c r="E7" s="32">
        <v>-5.5293676421744138</v>
      </c>
      <c r="F7" s="3"/>
      <c r="G7" s="3">
        <v>14.9</v>
      </c>
      <c r="H7" s="3">
        <v>15.1</v>
      </c>
      <c r="I7" s="3">
        <v>-0.19999999999999929</v>
      </c>
      <c r="J7" s="3" t="s">
        <v>34</v>
      </c>
      <c r="K7" s="3"/>
      <c r="L7" s="3"/>
      <c r="M7" s="3"/>
      <c r="N7" s="3"/>
      <c r="O7" s="3"/>
      <c r="P7" s="3"/>
      <c r="Q7" s="3"/>
      <c r="R7" s="3"/>
    </row>
    <row r="8" spans="1:18" ht="27.9" customHeight="1">
      <c r="A8" s="3" t="s">
        <v>99</v>
      </c>
      <c r="B8" s="3"/>
      <c r="C8" s="3">
        <v>51.9</v>
      </c>
      <c r="D8" s="3">
        <v>54.2</v>
      </c>
      <c r="E8" s="32">
        <v>-2.3000000000000043</v>
      </c>
      <c r="F8" s="3"/>
      <c r="G8" s="3">
        <v>15.5</v>
      </c>
      <c r="H8" s="3">
        <v>15.6</v>
      </c>
      <c r="I8" s="3">
        <v>-9.9999999999999645E-2</v>
      </c>
      <c r="J8" s="3" t="s">
        <v>35</v>
      </c>
      <c r="K8" s="3"/>
      <c r="L8" s="3"/>
      <c r="M8" s="3"/>
      <c r="N8" s="3"/>
      <c r="O8" s="3"/>
      <c r="P8" s="3"/>
      <c r="Q8" s="3"/>
      <c r="R8" s="3"/>
    </row>
    <row r="9" spans="1:18" ht="27.9" customHeight="1">
      <c r="A9" s="3" t="s">
        <v>108</v>
      </c>
      <c r="B9" s="3"/>
      <c r="C9" s="3"/>
      <c r="D9" s="3"/>
      <c r="E9" s="3"/>
      <c r="F9" s="3"/>
      <c r="G9" s="3" t="e">
        <v>#REF!</v>
      </c>
      <c r="H9" s="3" t="e">
        <v>#REF!</v>
      </c>
      <c r="I9" s="3" t="e">
        <v>#REF!</v>
      </c>
      <c r="J9" s="3" t="s">
        <v>36</v>
      </c>
      <c r="K9" s="3"/>
      <c r="L9" s="3"/>
      <c r="M9" s="3"/>
      <c r="N9" s="3"/>
      <c r="O9" s="3"/>
      <c r="P9" s="3"/>
      <c r="Q9" s="3"/>
      <c r="R9" s="3"/>
    </row>
    <row r="10" spans="1:18" ht="32.1" customHeight="1">
      <c r="A10" s="3" t="s">
        <v>46</v>
      </c>
      <c r="B10" s="3"/>
      <c r="C10" s="3"/>
      <c r="D10" s="3"/>
      <c r="E10" s="3"/>
      <c r="F10" s="3"/>
      <c r="G10" s="3">
        <v>0</v>
      </c>
      <c r="H10" s="3">
        <v>0</v>
      </c>
      <c r="I10" s="3">
        <v>0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 ht="27.9" customHeight="1">
      <c r="A11" s="3" t="s">
        <v>110</v>
      </c>
      <c r="B11" s="3"/>
      <c r="C11" s="3"/>
      <c r="D11" s="3"/>
      <c r="E11" s="3"/>
      <c r="F11" s="3"/>
      <c r="G11" s="3">
        <v>0</v>
      </c>
      <c r="H11" s="3">
        <v>0</v>
      </c>
      <c r="I11" s="3">
        <v>0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 ht="27.9" customHeight="1">
      <c r="A12" s="3" t="s">
        <v>109</v>
      </c>
      <c r="B12" s="3"/>
      <c r="C12" s="3">
        <v>13.2</v>
      </c>
      <c r="D12" s="3">
        <v>13.3</v>
      </c>
      <c r="E12" s="32">
        <v>-0.10000000000000142</v>
      </c>
      <c r="F12" s="3"/>
      <c r="G12" s="3">
        <v>0</v>
      </c>
      <c r="H12" s="3">
        <v>0</v>
      </c>
      <c r="I12" s="3">
        <v>0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 ht="27.9" customHeight="1">
      <c r="A13" s="39" t="s">
        <v>77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27.9" customHeight="1">
      <c r="A14" s="3" t="s">
        <v>33</v>
      </c>
      <c r="B14" s="3"/>
      <c r="C14" s="35">
        <v>14.140754572362788</v>
      </c>
      <c r="D14" s="3">
        <v>15.1</v>
      </c>
      <c r="E14" s="32">
        <v>-0.95924542763721199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27.9" customHeight="1">
      <c r="A15" s="3" t="s">
        <v>112</v>
      </c>
      <c r="B15" s="3"/>
      <c r="C15" s="3">
        <v>14.9</v>
      </c>
      <c r="D15" s="3">
        <v>15.1</v>
      </c>
      <c r="E15" s="32">
        <v>-0.19999999999999929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27.9" customHeight="1">
      <c r="A16" s="3" t="s">
        <v>111</v>
      </c>
      <c r="B16" s="3"/>
      <c r="C16" s="35">
        <v>14.358980422214794</v>
      </c>
      <c r="D16" s="3">
        <v>15.6</v>
      </c>
      <c r="E16" s="32">
        <v>-1.241019577785206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27.9" customHeight="1">
      <c r="A17" s="3" t="s">
        <v>34</v>
      </c>
      <c r="B17" s="3"/>
      <c r="C17" s="35">
        <v>12.255162069444486</v>
      </c>
      <c r="D17" s="3">
        <v>12.9</v>
      </c>
      <c r="E17" s="32">
        <v>-0.6448379305555143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27.9" customHeight="1">
      <c r="A18" s="3" t="s">
        <v>113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27.9" customHeight="1">
      <c r="A19" s="3" t="s">
        <v>35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27.9" customHeight="1">
      <c r="A20" s="3" t="s">
        <v>114</v>
      </c>
      <c r="B20" s="3"/>
      <c r="C20" s="35">
        <v>15.68768702205475</v>
      </c>
      <c r="D20" s="3">
        <v>14.2</v>
      </c>
      <c r="E20" s="32">
        <v>1.4876870220547502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27.9" customHeight="1">
      <c r="A21" s="3" t="s">
        <v>36</v>
      </c>
      <c r="B21" s="3"/>
      <c r="C21" s="35">
        <v>13.9</v>
      </c>
      <c r="D21" s="3">
        <v>14.2</v>
      </c>
      <c r="E21" s="32">
        <v>-0.29999999999999893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27.9" customHeight="1">
      <c r="A22" s="3" t="s">
        <v>115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 t="s">
        <v>100</v>
      </c>
      <c r="N22" s="3"/>
      <c r="O22" s="3"/>
      <c r="P22" s="3"/>
      <c r="Q22" s="3"/>
      <c r="R22" s="3"/>
    </row>
    <row r="23" spans="1:18" ht="27.9" customHeight="1">
      <c r="A23" s="51" t="s">
        <v>43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27.9" customHeight="1">
      <c r="A24" s="3" t="s">
        <v>37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27.9" customHeight="1">
      <c r="A25" s="3" t="s">
        <v>118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27.9" customHeight="1">
      <c r="A26" s="3" t="s">
        <v>78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27.9" customHeight="1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27.9" customHeight="1">
      <c r="A28" s="3" t="s">
        <v>116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27.9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27.9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27.9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27.9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27.9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27.9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27.9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27.9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27.9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27.9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27.9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27.9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27.9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27.9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27.9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27.9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27.9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27.9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27.9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27.9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27.9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27.9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27.9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27.9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27.9" customHeight="1">
      <c r="A53" s="3"/>
      <c r="B53" s="3"/>
      <c r="C53" s="3"/>
      <c r="D53" s="3"/>
      <c r="E53" s="3"/>
      <c r="F53" s="3"/>
      <c r="G53" s="3"/>
      <c r="H53" s="3"/>
      <c r="I53" s="3"/>
      <c r="K53" s="3"/>
      <c r="L53" s="3"/>
      <c r="M53" s="3"/>
      <c r="N53" s="3"/>
      <c r="O53" s="3"/>
      <c r="P53" s="3"/>
      <c r="Q53" s="3"/>
      <c r="R53" s="3"/>
    </row>
    <row r="54" spans="1:18" ht="27.9" customHeight="1">
      <c r="A54" s="3"/>
      <c r="B54" s="3"/>
      <c r="C54" s="3"/>
      <c r="D54" s="3"/>
      <c r="E54" s="3"/>
      <c r="F54" s="3"/>
      <c r="G54" s="3"/>
      <c r="H54" s="3"/>
      <c r="I54" s="3"/>
      <c r="K54" s="3"/>
      <c r="L54" s="3"/>
      <c r="M54" s="3"/>
      <c r="N54" s="3"/>
      <c r="O54" s="3"/>
      <c r="P54" s="3"/>
      <c r="Q54" s="3"/>
      <c r="R54" s="3"/>
    </row>
    <row r="55" spans="1:18" ht="27.9" customHeight="1">
      <c r="A55" s="3"/>
      <c r="B55" s="3"/>
      <c r="C55" s="3"/>
      <c r="D55" s="3"/>
      <c r="E55" s="3"/>
      <c r="F55" s="3"/>
      <c r="G55" s="3"/>
      <c r="H55" s="3"/>
      <c r="I55" s="3"/>
      <c r="K55" s="3"/>
      <c r="L55" s="3"/>
      <c r="M55" s="3"/>
      <c r="N55" s="3"/>
      <c r="O55" s="3"/>
      <c r="P55" s="3"/>
      <c r="Q55" s="3"/>
      <c r="R55" s="3"/>
    </row>
    <row r="56" spans="1:18" ht="27.9" customHeight="1">
      <c r="A56" s="3"/>
      <c r="B56" s="3"/>
      <c r="C56" s="3"/>
      <c r="D56" s="3"/>
      <c r="E56" s="3"/>
      <c r="F56" s="3"/>
      <c r="G56" s="3"/>
      <c r="H56" s="3"/>
      <c r="I56" s="3"/>
      <c r="K56" s="3"/>
      <c r="L56" s="3"/>
      <c r="M56" s="3"/>
      <c r="N56" s="3"/>
      <c r="O56" s="3"/>
      <c r="P56" s="3"/>
      <c r="Q56" s="3"/>
      <c r="R56" s="3"/>
    </row>
    <row r="57" spans="1:18" ht="27.9" customHeight="1">
      <c r="A57" s="3"/>
      <c r="B57" s="3"/>
      <c r="C57" s="3"/>
      <c r="D57" s="3"/>
      <c r="E57" s="3"/>
      <c r="F57" s="3"/>
      <c r="G57" s="3"/>
      <c r="H57" s="3"/>
      <c r="I57" s="3"/>
      <c r="K57" s="3"/>
      <c r="L57" s="3"/>
      <c r="M57" s="3"/>
      <c r="N57" s="3"/>
      <c r="O57" s="3"/>
      <c r="P57" s="3"/>
      <c r="Q57" s="3"/>
      <c r="R57" s="3"/>
    </row>
    <row r="58" spans="1:18" ht="27.9" customHeight="1">
      <c r="A58" s="3"/>
      <c r="B58" s="3"/>
      <c r="C58" s="3"/>
      <c r="D58" s="3"/>
      <c r="E58" s="3"/>
      <c r="F58" s="3"/>
      <c r="G58" s="3"/>
      <c r="H58" s="3"/>
      <c r="I58" s="3"/>
      <c r="K58" s="3"/>
      <c r="L58" s="3"/>
      <c r="M58" s="3"/>
      <c r="N58" s="3"/>
      <c r="O58" s="3"/>
      <c r="P58" s="3"/>
      <c r="Q58" s="3"/>
      <c r="R58" s="3"/>
    </row>
    <row r="59" spans="1:18" ht="27.9" customHeight="1">
      <c r="A59" s="3"/>
      <c r="B59" s="3"/>
      <c r="C59" s="3"/>
      <c r="D59" s="3"/>
      <c r="E59" s="3"/>
      <c r="F59" s="3"/>
      <c r="G59" s="3"/>
      <c r="H59" s="3"/>
      <c r="I59" s="3"/>
      <c r="K59" s="3"/>
      <c r="L59" s="3"/>
      <c r="M59" s="3"/>
      <c r="N59" s="3"/>
      <c r="O59" s="3"/>
      <c r="P59" s="3"/>
      <c r="Q59" s="3"/>
      <c r="R59" s="3"/>
    </row>
    <row r="60" spans="1:18" ht="27.9" customHeight="1">
      <c r="A60" s="3"/>
      <c r="B60" s="3"/>
      <c r="C60" s="3"/>
      <c r="D60" s="3"/>
      <c r="E60" s="3"/>
      <c r="F60" s="3"/>
      <c r="G60" s="3"/>
      <c r="H60" s="3"/>
      <c r="I60" s="3"/>
      <c r="K60" s="3"/>
      <c r="L60" s="3"/>
      <c r="M60" s="3"/>
      <c r="N60" s="3"/>
      <c r="O60" s="3"/>
      <c r="P60" s="3"/>
      <c r="Q60" s="3"/>
      <c r="R60" s="3"/>
    </row>
    <row r="61" spans="1:18" ht="27.9" customHeight="1">
      <c r="A61" s="3"/>
      <c r="B61" s="3"/>
      <c r="C61" s="3"/>
      <c r="D61" s="3"/>
      <c r="E61" s="3"/>
      <c r="F61" s="3"/>
      <c r="G61" s="3"/>
      <c r="H61" s="3"/>
      <c r="I61" s="3"/>
      <c r="K61" s="3"/>
      <c r="L61" s="3"/>
      <c r="M61" s="3"/>
      <c r="N61" s="3"/>
      <c r="O61" s="3"/>
      <c r="P61" s="3"/>
      <c r="Q61" s="3"/>
      <c r="R61" s="3"/>
    </row>
  </sheetData>
  <phoneticPr fontId="1" type="noConversion"/>
  <printOptions horizontalCentered="1"/>
  <pageMargins left="0.39370078740157483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農會資產負債</vt:lpstr>
      <vt:lpstr>農會圖107</vt:lpstr>
      <vt:lpstr>農會收支損益</vt:lpstr>
      <vt:lpstr>農會營運比率</vt:lpstr>
      <vt:lpstr>農會圖107!Print_Area</vt:lpstr>
    </vt:vector>
  </TitlesOfParts>
  <Company>Central Bank of 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林宏昇</cp:lastModifiedBy>
  <cp:lastPrinted>2019-07-03T09:56:03Z</cp:lastPrinted>
  <dcterms:created xsi:type="dcterms:W3CDTF">2004-03-24T02:54:26Z</dcterms:created>
  <dcterms:modified xsi:type="dcterms:W3CDTF">2019-08-06T03:17:04Z</dcterms:modified>
</cp:coreProperties>
</file>