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4715" windowHeight="8415" tabRatio="559" activeTab="0"/>
  </bookViews>
  <sheets>
    <sheet name="FOA" sheetId="1" r:id="rId1"/>
    <sheet name="字軌對照表（本國銀行部分)" sheetId="2" r:id="rId2"/>
    <sheet name="字軌對照表（外商銀行部分）" sheetId="3" r:id="rId3"/>
  </sheets>
  <definedNames/>
  <calcPr fullCalcOnLoad="1"/>
</workbook>
</file>

<file path=xl/sharedStrings.xml><?xml version="1.0" encoding="utf-8"?>
<sst xmlns="http://schemas.openxmlformats.org/spreadsheetml/2006/main" count="212" uniqueCount="201">
  <si>
    <t>02</t>
  </si>
  <si>
    <t>03</t>
  </si>
  <si>
    <t>04</t>
  </si>
  <si>
    <t>05</t>
  </si>
  <si>
    <t>06</t>
  </si>
  <si>
    <t>07</t>
  </si>
  <si>
    <t>08</t>
  </si>
  <si>
    <t>09</t>
  </si>
  <si>
    <t>10</t>
  </si>
  <si>
    <t>11</t>
  </si>
  <si>
    <t>12</t>
  </si>
  <si>
    <t>13</t>
  </si>
  <si>
    <t>14</t>
  </si>
  <si>
    <t>15</t>
  </si>
  <si>
    <t>16</t>
  </si>
  <si>
    <t>17</t>
  </si>
  <si>
    <t>18</t>
  </si>
  <si>
    <t>19</t>
  </si>
  <si>
    <t>20</t>
  </si>
  <si>
    <t>21</t>
  </si>
  <si>
    <t>整數</t>
  </si>
  <si>
    <t>位數</t>
  </si>
  <si>
    <t>訊息</t>
  </si>
  <si>
    <t>年月</t>
  </si>
  <si>
    <r>
      <t>FMG</t>
    </r>
    <r>
      <rPr>
        <sz val="12"/>
        <rFont val="新細明體"/>
        <family val="1"/>
      </rPr>
      <t>1</t>
    </r>
  </si>
  <si>
    <t>編號</t>
  </si>
  <si>
    <t>版次</t>
  </si>
  <si>
    <t>OBU名稱代號</t>
  </si>
  <si>
    <t>年月</t>
  </si>
  <si>
    <t>單位：千美元</t>
  </si>
  <si>
    <t>項目代號</t>
  </si>
  <si>
    <t xml:space="preserve">                          
                                </t>
  </si>
  <si>
    <t>檢核註記</t>
  </si>
  <si>
    <t>承做量(註1)</t>
  </si>
  <si>
    <t>餘額</t>
  </si>
  <si>
    <t>大陸台商
(註2)</t>
  </si>
  <si>
    <t>合計</t>
  </si>
  <si>
    <t>大陸地區</t>
  </si>
  <si>
    <t>其他公式</t>
  </si>
  <si>
    <t>判斷餘額是否已填值</t>
  </si>
  <si>
    <t>筆數</t>
  </si>
  <si>
    <t>金額</t>
  </si>
  <si>
    <t>01</t>
  </si>
  <si>
    <t>收受客戶存款</t>
  </si>
  <si>
    <t>匯出款項</t>
  </si>
  <si>
    <t>匯入款項</t>
  </si>
  <si>
    <t>信用狀通知</t>
  </si>
  <si>
    <t>出口押匯</t>
  </si>
  <si>
    <t>出口託收匯入款</t>
  </si>
  <si>
    <t>應收帳款收買-無追索權</t>
  </si>
  <si>
    <t>應收帳款收買-有追索權</t>
  </si>
  <si>
    <t>保兌</t>
  </si>
  <si>
    <t>簽發信用狀</t>
  </si>
  <si>
    <t>進口結匯</t>
  </si>
  <si>
    <t>進口託收匯出款</t>
  </si>
  <si>
    <t>匯票承兌</t>
  </si>
  <si>
    <t>代理收付款項</t>
  </si>
  <si>
    <t>經主管機關核准辦理之其他業務</t>
  </si>
  <si>
    <t>NEAH</t>
  </si>
  <si>
    <t>聯邦商業銀行</t>
  </si>
  <si>
    <t>FAHV</t>
  </si>
  <si>
    <t>德商德意志銀行</t>
  </si>
  <si>
    <t>NFAH</t>
  </si>
  <si>
    <t>遠東國際商業銀行</t>
  </si>
  <si>
    <t>AQQH</t>
  </si>
  <si>
    <t>彰化商業銀行</t>
  </si>
  <si>
    <t>NJAH</t>
  </si>
  <si>
    <t>萬泰商業銀行</t>
  </si>
  <si>
    <t>FAGZ</t>
  </si>
  <si>
    <t>FAGD</t>
  </si>
  <si>
    <t>FAGM</t>
  </si>
  <si>
    <t>新加坡商大華銀行</t>
  </si>
  <si>
    <t>NWAH</t>
  </si>
  <si>
    <t>MBAH</t>
  </si>
  <si>
    <t>APPH</t>
  </si>
  <si>
    <t>華南商業銀行</t>
  </si>
  <si>
    <t>AIAH</t>
  </si>
  <si>
    <t>FAHL</t>
  </si>
  <si>
    <t>ANNH</t>
  </si>
  <si>
    <t>第一商業銀行</t>
  </si>
  <si>
    <t>AFFH</t>
  </si>
  <si>
    <t>AVVH</t>
  </si>
  <si>
    <t>高雄銀行</t>
  </si>
  <si>
    <t>FAHG</t>
  </si>
  <si>
    <t>泰商泰國盤谷銀行</t>
  </si>
  <si>
    <t>FAJA</t>
  </si>
  <si>
    <t>FAGH</t>
  </si>
  <si>
    <t>FAGS</t>
  </si>
  <si>
    <t>英商渣打銀行</t>
  </si>
  <si>
    <t>FAJF</t>
  </si>
  <si>
    <t>FAHI</t>
  </si>
  <si>
    <t>FAHQ</t>
  </si>
  <si>
    <t>FAGJ</t>
  </si>
  <si>
    <t>美商富國銀行</t>
  </si>
  <si>
    <t>FAHA</t>
  </si>
  <si>
    <t>FAHF</t>
  </si>
  <si>
    <t>美商花旗銀行</t>
  </si>
  <si>
    <t>FAGF</t>
  </si>
  <si>
    <t>AMMH</t>
  </si>
  <si>
    <t>FAHW</t>
  </si>
  <si>
    <t>法商法國興業銀行</t>
  </si>
  <si>
    <t>FAGB</t>
  </si>
  <si>
    <t>法商法國巴黎銀行</t>
  </si>
  <si>
    <t>FAGE</t>
  </si>
  <si>
    <t>法商東方匯理銀行</t>
  </si>
  <si>
    <t>NZAH</t>
  </si>
  <si>
    <t>NRAH</t>
  </si>
  <si>
    <t>NSAH</t>
  </si>
  <si>
    <t>安泰商業銀行</t>
  </si>
  <si>
    <t>ALLH</t>
  </si>
  <si>
    <t>合作金庫銀行</t>
  </si>
  <si>
    <t>AAAH</t>
  </si>
  <si>
    <t>NIAH</t>
  </si>
  <si>
    <t>玉山商業銀行</t>
  </si>
  <si>
    <t>NBAH</t>
  </si>
  <si>
    <t>AEEH</t>
  </si>
  <si>
    <t>NUAH</t>
  </si>
  <si>
    <t>AUUH</t>
  </si>
  <si>
    <t>MFAH</t>
  </si>
  <si>
    <t>AXXH</t>
  </si>
  <si>
    <t>台灣土地銀行</t>
  </si>
  <si>
    <t>NHAH</t>
  </si>
  <si>
    <t>台新國際商業銀行</t>
  </si>
  <si>
    <t>ATTH</t>
  </si>
  <si>
    <t>NOAH</t>
  </si>
  <si>
    <t>台中商業銀行</t>
  </si>
  <si>
    <t>FAGV</t>
  </si>
  <si>
    <t>加拿大商豐業銀行</t>
  </si>
  <si>
    <t>FAGW</t>
  </si>
  <si>
    <t>NPAH</t>
  </si>
  <si>
    <t>FAHD</t>
  </si>
  <si>
    <t>FAGK</t>
  </si>
  <si>
    <t>FAJE</t>
  </si>
  <si>
    <t>NNAH</t>
  </si>
  <si>
    <t>AJAH</t>
  </si>
  <si>
    <t>中華開發工業銀行</t>
  </si>
  <si>
    <t>AWWH</t>
  </si>
  <si>
    <t>中國輸出入銀行</t>
  </si>
  <si>
    <t>AHAH</t>
  </si>
  <si>
    <t>中國信託商業銀行</t>
  </si>
  <si>
    <t>NDAH</t>
  </si>
  <si>
    <t>大眾商業銀行</t>
  </si>
  <si>
    <t>ASSH</t>
  </si>
  <si>
    <t>上海商業儲蓄銀行</t>
  </si>
  <si>
    <t>MAAH</t>
  </si>
  <si>
    <t>OBU名稱代號</t>
  </si>
  <si>
    <t>銀行名稱</t>
  </si>
  <si>
    <t>字軌</t>
  </si>
  <si>
    <t>瑞士商瑞士銀行</t>
  </si>
  <si>
    <t>序號</t>
  </si>
  <si>
    <t>三信商業銀行</t>
  </si>
  <si>
    <t>兆豐國際商業銀行</t>
  </si>
  <si>
    <t>日盛國際商業銀行</t>
  </si>
  <si>
    <t>台北富邦商業銀行</t>
  </si>
  <si>
    <t>京城商業銀行</t>
  </si>
  <si>
    <t>台灣工業銀行</t>
  </si>
  <si>
    <t>台灣中小企業銀行</t>
  </si>
  <si>
    <t>台灣新光商業銀行</t>
  </si>
  <si>
    <t>台灣銀行</t>
  </si>
  <si>
    <t>MHAH</t>
  </si>
  <si>
    <t>板信商業銀行</t>
  </si>
  <si>
    <t>永豐商業銀行</t>
  </si>
  <si>
    <t>國泰世華商業銀行</t>
  </si>
  <si>
    <t>元大商業銀行</t>
  </si>
  <si>
    <t>華泰商業銀行</t>
  </si>
  <si>
    <t>陽信商業銀行</t>
  </si>
  <si>
    <t>渣打國際商業銀行</t>
  </si>
  <si>
    <r>
      <t>滙豐</t>
    </r>
    <r>
      <rPr>
        <sz val="16"/>
        <rFont val="Arial"/>
        <family val="2"/>
      </rPr>
      <t>(</t>
    </r>
    <r>
      <rPr>
        <sz val="16"/>
        <rFont val="標楷體"/>
        <family val="4"/>
      </rPr>
      <t>台灣</t>
    </r>
    <r>
      <rPr>
        <sz val="16"/>
        <rFont val="Arial"/>
        <family val="2"/>
      </rPr>
      <t>)</t>
    </r>
    <r>
      <rPr>
        <sz val="16"/>
        <rFont val="標楷體"/>
        <family val="4"/>
      </rPr>
      <t>銀行</t>
    </r>
  </si>
  <si>
    <r>
      <t>花旗</t>
    </r>
    <r>
      <rPr>
        <sz val="16"/>
        <rFont val="Arial"/>
        <family val="2"/>
      </rPr>
      <t>(</t>
    </r>
    <r>
      <rPr>
        <sz val="16"/>
        <rFont val="標楷體"/>
        <family val="4"/>
      </rPr>
      <t>台灣</t>
    </r>
    <r>
      <rPr>
        <sz val="16"/>
        <rFont val="Arial"/>
        <family val="2"/>
      </rPr>
      <t>)</t>
    </r>
    <r>
      <rPr>
        <sz val="16"/>
        <rFont val="標楷體"/>
        <family val="4"/>
      </rPr>
      <t>商業銀行</t>
    </r>
  </si>
  <si>
    <r>
      <t>各</t>
    </r>
    <r>
      <rPr>
        <sz val="16"/>
        <rFont val="Arial"/>
        <family val="2"/>
      </rPr>
      <t>OBU</t>
    </r>
    <r>
      <rPr>
        <sz val="16"/>
        <rFont val="標楷體"/>
        <family val="4"/>
      </rPr>
      <t>名稱代號英文字軌對照表（本國銀行部分</t>
    </r>
    <r>
      <rPr>
        <sz val="16"/>
        <rFont val="Arial"/>
        <family val="2"/>
      </rPr>
      <t>)</t>
    </r>
  </si>
  <si>
    <t>日商三菱東京日聯銀行</t>
  </si>
  <si>
    <t>日商三井住友銀行</t>
  </si>
  <si>
    <t>日商瑞穗實業銀行</t>
  </si>
  <si>
    <t>比利時聯合銀行</t>
  </si>
  <si>
    <t>美商美國紐約梅隆銀行</t>
  </si>
  <si>
    <t>美商美國銀行</t>
  </si>
  <si>
    <t>美商摩根大通銀行</t>
  </si>
  <si>
    <t>英商巴克萊銀行</t>
  </si>
  <si>
    <t>香港上海匯豐銀行</t>
  </si>
  <si>
    <t>香港商東亞銀行</t>
  </si>
  <si>
    <t>荷商安智銀銀行</t>
  </si>
  <si>
    <t>斐商標準銀行</t>
  </si>
  <si>
    <t>新加坡商星展銀行</t>
  </si>
  <si>
    <t>澳商澳盛銀行</t>
  </si>
  <si>
    <t>FBGG</t>
  </si>
  <si>
    <t>新加坡華僑銀行</t>
  </si>
  <si>
    <t>FAJD</t>
  </si>
  <si>
    <r>
      <t>各</t>
    </r>
    <r>
      <rPr>
        <sz val="16"/>
        <rFont val="Arial"/>
        <family val="2"/>
      </rPr>
      <t>OBU</t>
    </r>
    <r>
      <rPr>
        <sz val="16"/>
        <rFont val="標楷體"/>
        <family val="4"/>
      </rPr>
      <t>名稱代號英文字軌對照表（外商銀行部分）</t>
    </r>
  </si>
  <si>
    <r>
      <t>民國</t>
    </r>
    <r>
      <rPr>
        <sz val="12"/>
        <rFont val="新細明體"/>
        <family val="1"/>
      </rPr>
      <t xml:space="preserve"> </t>
    </r>
    <r>
      <rPr>
        <sz val="12"/>
        <rFont val="新細明體"/>
        <family val="1"/>
      </rPr>
      <t xml:space="preserve">  </t>
    </r>
    <r>
      <rPr>
        <sz val="12"/>
        <rFont val="新細明體"/>
        <family val="1"/>
      </rPr>
      <t xml:space="preserve">  年   月</t>
    </r>
  </si>
  <si>
    <r>
      <t xml:space="preserve">                        </t>
    </r>
    <r>
      <rPr>
        <b/>
        <sz val="16"/>
        <rFont val="新細明體"/>
        <family val="1"/>
      </rPr>
      <t>(FMG1)銀行國際金融業務分行與大陸地區人民、法人、團體、
其他機構及其在大陸地區以外國家或地區設立之分支機構業務往來月報表</t>
    </r>
  </si>
  <si>
    <t>大陸地區以外國家或地區</t>
  </si>
  <si>
    <t>大陸台商以外之大陸地區客戶及大陸地區客戶
在大陸地區以外國家或地區設立之分支機構</t>
  </si>
  <si>
    <t>授信業務-直接對大陸地區客戶及其在大陸區以外國家或地區之分支機構授信</t>
  </si>
  <si>
    <t>授信業務-直接對大陸地區客戶及其在大陸區以外國家或地區之分支機構授信(不含短期貿易融資及國際聯貸)</t>
  </si>
  <si>
    <r>
      <t xml:space="preserve">        4.</t>
    </r>
    <r>
      <rPr>
        <sz val="12"/>
        <rFont val="新細明體"/>
        <family val="1"/>
      </rPr>
      <t>業務項目第1、5、7、8、11、13、15~20項之「承做量」及「餘額」均應填列。</t>
    </r>
  </si>
  <si>
    <r>
      <t xml:space="preserve">註：1. 業務項目第１項「收受客戶存款」之「筆數」及「金額」欄，請分別填列月底存款戶之「戶數」及月底之存款「餘額」；其餘業務項目中之「筆數」及「金額」欄，則分別填列承做筆數及承做量。
     </t>
    </r>
    <r>
      <rPr>
        <sz val="12"/>
        <rFont val="新細明體"/>
        <family val="1"/>
      </rPr>
      <t xml:space="preserve"> </t>
    </r>
    <r>
      <rPr>
        <sz val="12"/>
        <rFont val="新細明體"/>
        <family val="1"/>
      </rPr>
      <t xml:space="preserve">  2.「大陸台商」係指依台灣地區與大陸地區人民關係條例第三十五條規定經許可投資之大陸法人。
     </t>
    </r>
    <r>
      <rPr>
        <sz val="12"/>
        <rFont val="新細明體"/>
        <family val="1"/>
      </rPr>
      <t xml:space="preserve"> </t>
    </r>
    <r>
      <rPr>
        <sz val="12"/>
        <rFont val="新細明體"/>
        <family val="1"/>
      </rPr>
      <t xml:space="preserve">  </t>
    </r>
    <r>
      <rPr>
        <sz val="12"/>
        <rFont val="新細明體"/>
        <family val="1"/>
      </rPr>
      <t>3</t>
    </r>
    <r>
      <rPr>
        <sz val="12"/>
        <rFont val="新細明體"/>
        <family val="1"/>
      </rPr>
      <t xml:space="preserve">. </t>
    </r>
    <r>
      <rPr>
        <b/>
        <sz val="12"/>
        <rFont val="新細明體"/>
        <family val="1"/>
      </rPr>
      <t xml:space="preserve">本表所稱「大陸地區客戶」係指大陸台商，以及大陸台商以外之大陸地區人民、法人、團體、其他機構。      </t>
    </r>
  </si>
  <si>
    <t>授信業務(無擔保)-直接對大陸地區客戶及其在大陸區以外國家或地區之分支機構授信(不含短期貿易融資及國際聯貸)</t>
  </si>
  <si>
    <t>授信業務-對大陸地區以外國家或地區之法人授信，資金或額度轉供大陸地區客戶及其在大陸地區以外國家或地區之分支機構使用</t>
  </si>
  <si>
    <t>授信業務-對大陸地區以外國家或地區之法人授信，資金或額度轉供大陸地區客戶及其在大陸地區以外國家或地區之分支機構使用(不含短期貿易融資及國際聯貸)</t>
  </si>
  <si>
    <t>授信業務(無擔保)-對大陸地區以外國家或地區之法人授信，資金或額度轉供大陸地區客戶及其在大陸地區以外國家或地區之分支機構使用(不含短期貿易融資及國際聯貸)</t>
  </si>
  <si>
    <r>
      <t xml:space="preserve">       </t>
    </r>
    <r>
      <rPr>
        <b/>
        <sz val="12"/>
        <rFont val="新細明體"/>
        <family val="1"/>
      </rPr>
      <t xml:space="preserve"> 5.本表所稱「短期貿易融資」除進出口貿易衍生之短期融資外，尚包括應收帳款收買業務，但第15項授信業務不包括應收帳款收買業務。</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</si>
</sst>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32">
    <font>
      <sz val="12"/>
      <name val="新細明體"/>
      <family val="1"/>
    </font>
    <font>
      <sz val="12"/>
      <name val="Times New Roman"/>
      <family val="1"/>
    </font>
    <font>
      <sz val="9"/>
      <name val="新細明體"/>
      <family val="1"/>
    </font>
    <font>
      <sz val="14"/>
      <name val="Times New Roman"/>
      <family val="1"/>
    </font>
    <font>
      <sz val="12"/>
      <color indexed="10"/>
      <name val="新細明體"/>
      <family val="1"/>
    </font>
    <font>
      <sz val="14"/>
      <color indexed="10"/>
      <name val="新細明體"/>
      <family val="1"/>
    </font>
    <font>
      <sz val="14"/>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4"/>
      <color indexed="8"/>
      <name val="新細明體"/>
      <family val="1"/>
    </font>
    <font>
      <b/>
      <sz val="12"/>
      <name val="新細明體"/>
      <family val="1"/>
    </font>
    <font>
      <b/>
      <u val="single"/>
      <sz val="16"/>
      <name val="新細明體"/>
      <family val="1"/>
    </font>
    <font>
      <b/>
      <sz val="16"/>
      <name val="新細明體"/>
      <family val="1"/>
    </font>
    <font>
      <sz val="16"/>
      <name val="標楷體"/>
      <family val="4"/>
    </font>
    <font>
      <sz val="9"/>
      <name val="細明體"/>
      <family val="3"/>
    </font>
    <font>
      <u val="single"/>
      <sz val="12"/>
      <color indexed="12"/>
      <name val="新細明體"/>
      <family val="1"/>
    </font>
    <font>
      <u val="single"/>
      <sz val="12"/>
      <color indexed="36"/>
      <name val="新細明體"/>
      <family val="1"/>
    </font>
    <font>
      <sz val="16"/>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s>
  <borders count="28">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style="double"/>
      <right style="thin"/>
      <top style="thin"/>
      <bottom style="thin"/>
    </border>
    <border>
      <left style="thin"/>
      <right style="double"/>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double"/>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9" fillId="16" borderId="0" applyNumberFormat="0" applyBorder="0" applyAlignment="0" applyProtection="0"/>
    <xf numFmtId="0" fontId="10" fillId="0" borderId="1" applyNumberFormat="0" applyFill="0" applyAlignment="0" applyProtection="0"/>
    <xf numFmtId="0" fontId="11" fillId="4" borderId="0" applyNumberFormat="0" applyBorder="0" applyAlignment="0" applyProtection="0"/>
    <xf numFmtId="9" fontId="0" fillId="0" borderId="0" applyFont="0" applyFill="0" applyBorder="0" applyAlignment="0" applyProtection="0"/>
    <xf numFmtId="0" fontId="12"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0" fillId="18" borderId="4" applyNumberFormat="0" applyFont="0" applyAlignment="0" applyProtection="0"/>
    <xf numFmtId="0" fontId="29" fillId="0" borderId="0" applyNumberFormat="0" applyFill="0" applyBorder="0" applyAlignment="0" applyProtection="0"/>
    <xf numFmtId="0" fontId="14" fillId="0" borderId="0" applyNumberFormat="0" applyFill="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7" borderId="2" applyNumberFormat="0" applyAlignment="0" applyProtection="0"/>
    <xf numFmtId="0" fontId="20" fillId="17" borderId="8" applyNumberFormat="0" applyAlignment="0" applyProtection="0"/>
    <xf numFmtId="0" fontId="21" fillId="23" borderId="9" applyNumberFormat="0" applyAlignment="0" applyProtection="0"/>
    <xf numFmtId="0" fontId="22" fillId="3" borderId="0" applyNumberFormat="0" applyBorder="0" applyAlignment="0" applyProtection="0"/>
    <xf numFmtId="0" fontId="4" fillId="0" borderId="0" applyNumberFormat="0" applyFill="0" applyBorder="0" applyAlignment="0" applyProtection="0"/>
  </cellStyleXfs>
  <cellXfs count="90">
    <xf numFmtId="0" fontId="0" fillId="0" borderId="0" xfId="0" applyAlignment="1">
      <alignment vertical="center"/>
    </xf>
    <xf numFmtId="0" fontId="5" fillId="0" borderId="0" xfId="33" applyFont="1" applyFill="1" applyBorder="1" applyAlignment="1">
      <alignment vertical="center" wrapText="1"/>
      <protection/>
    </xf>
    <xf numFmtId="0" fontId="4" fillId="0" borderId="0" xfId="33" applyFont="1" applyAlignment="1">
      <alignment horizontal="left" vertical="center"/>
      <protection/>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49" fontId="0" fillId="0" borderId="10" xfId="0" applyNumberFormat="1" applyFont="1" applyBorder="1" applyAlignment="1">
      <alignment horizontal="center" vertical="center"/>
    </xf>
    <xf numFmtId="0" fontId="0" fillId="0" borderId="10" xfId="0" applyFont="1" applyBorder="1" applyAlignment="1">
      <alignment vertical="center"/>
    </xf>
    <xf numFmtId="0" fontId="0" fillId="0" borderId="0" xfId="0" applyFont="1" applyAlignment="1">
      <alignment vertical="center"/>
    </xf>
    <xf numFmtId="176" fontId="0" fillId="0" borderId="0" xfId="0" applyNumberFormat="1" applyFont="1" applyAlignment="1">
      <alignment vertical="center"/>
    </xf>
    <xf numFmtId="49" fontId="0" fillId="0" borderId="10" xfId="0" applyNumberFormat="1" applyFont="1" applyBorder="1" applyAlignment="1">
      <alignment horizontal="center" vertical="center"/>
    </xf>
    <xf numFmtId="0" fontId="0" fillId="0" borderId="10" xfId="0" applyFont="1" applyBorder="1" applyAlignment="1">
      <alignment vertical="center" wrapText="1"/>
    </xf>
    <xf numFmtId="0" fontId="4" fillId="0" borderId="10" xfId="0" applyNumberFormat="1" applyFont="1" applyBorder="1" applyAlignment="1">
      <alignment vertical="center" wrapText="1"/>
    </xf>
    <xf numFmtId="0" fontId="0" fillId="24" borderId="0" xfId="33" applyFont="1" applyFill="1" applyAlignment="1" applyProtection="1">
      <alignment vertical="center"/>
      <protection locked="0"/>
    </xf>
    <xf numFmtId="0" fontId="4" fillId="0" borderId="0" xfId="33" applyFont="1" applyAlignment="1">
      <alignment horizontal="center" vertical="center" wrapText="1"/>
      <protection/>
    </xf>
    <xf numFmtId="0" fontId="0" fillId="0" borderId="0" xfId="33" applyFont="1">
      <alignment/>
      <protection/>
    </xf>
    <xf numFmtId="0" fontId="0" fillId="0" borderId="0" xfId="0" applyFont="1" applyAlignment="1">
      <alignment/>
    </xf>
    <xf numFmtId="49" fontId="0" fillId="24" borderId="0" xfId="33" applyNumberFormat="1" applyFont="1" applyFill="1" applyAlignment="1" applyProtection="1">
      <alignment horizontal="right"/>
      <protection locked="0"/>
    </xf>
    <xf numFmtId="0" fontId="4" fillId="24" borderId="0" xfId="0" applyFont="1" applyFill="1" applyAlignment="1" applyProtection="1">
      <alignment/>
      <protection locked="0"/>
    </xf>
    <xf numFmtId="0" fontId="0" fillId="24" borderId="0" xfId="33" applyFont="1" applyFill="1" applyProtection="1">
      <alignment/>
      <protection locked="0"/>
    </xf>
    <xf numFmtId="49" fontId="0" fillId="6" borderId="0" xfId="33" applyNumberFormat="1" applyFont="1" applyFill="1" applyAlignment="1" applyProtection="1">
      <alignment horizontal="left" vertical="center"/>
      <protection locked="0"/>
    </xf>
    <xf numFmtId="0" fontId="4" fillId="0" borderId="0" xfId="33" applyFont="1" applyAlignment="1">
      <alignment horizontal="left" vertical="center"/>
      <protection/>
    </xf>
    <xf numFmtId="0" fontId="0" fillId="0" borderId="0" xfId="0" applyFont="1" applyAlignment="1">
      <alignment horizontal="right" vertical="center"/>
    </xf>
    <xf numFmtId="0" fontId="4" fillId="0" borderId="10" xfId="0" applyNumberFormat="1" applyFont="1" applyBorder="1" applyAlignment="1">
      <alignment vertical="center" wrapText="1"/>
    </xf>
    <xf numFmtId="176" fontId="0" fillId="24" borderId="10" xfId="0" applyNumberFormat="1" applyFont="1" applyFill="1" applyBorder="1" applyAlignment="1" applyProtection="1">
      <alignment vertical="center" shrinkToFit="1"/>
      <protection locked="0"/>
    </xf>
    <xf numFmtId="176" fontId="0" fillId="24" borderId="10" xfId="0" applyNumberFormat="1" applyFont="1" applyFill="1" applyBorder="1" applyAlignment="1" applyProtection="1">
      <alignment horizontal="right" vertical="center" shrinkToFit="1"/>
      <protection locked="0"/>
    </xf>
    <xf numFmtId="176" fontId="0" fillId="24" borderId="13" xfId="0" applyNumberFormat="1" applyFont="1" applyFill="1" applyBorder="1" applyAlignment="1" applyProtection="1">
      <alignment horizontal="right" vertical="center" shrinkToFit="1"/>
      <protection locked="0"/>
    </xf>
    <xf numFmtId="176" fontId="0" fillId="24" borderId="14" xfId="0" applyNumberFormat="1" applyFont="1" applyFill="1" applyBorder="1" applyAlignment="1" applyProtection="1">
      <alignment horizontal="right" vertical="center" shrinkToFit="1"/>
      <protection locked="0"/>
    </xf>
    <xf numFmtId="0" fontId="0" fillId="0" borderId="0" xfId="0" applyFont="1" applyAlignment="1">
      <alignment vertical="center"/>
    </xf>
    <xf numFmtId="176" fontId="0" fillId="0" borderId="0" xfId="0" applyNumberFormat="1" applyFont="1" applyAlignment="1">
      <alignment vertical="center"/>
    </xf>
    <xf numFmtId="49" fontId="0" fillId="0" borderId="10" xfId="0" applyNumberFormat="1" applyFont="1" applyBorder="1" applyAlignment="1">
      <alignment horizontal="center" vertical="center"/>
    </xf>
    <xf numFmtId="0" fontId="0" fillId="0" borderId="10" xfId="0" applyFont="1" applyBorder="1" applyAlignment="1">
      <alignment vertical="center"/>
    </xf>
    <xf numFmtId="176" fontId="0" fillId="24" borderId="10" xfId="0" applyNumberFormat="1" applyFont="1" applyFill="1" applyBorder="1" applyAlignment="1" applyProtection="1">
      <alignment vertical="center" shrinkToFit="1"/>
      <protection locked="0"/>
    </xf>
    <xf numFmtId="176" fontId="0" fillId="24" borderId="10" xfId="0" applyNumberFormat="1" applyFont="1" applyFill="1" applyBorder="1" applyAlignment="1" applyProtection="1">
      <alignment horizontal="right" vertical="center" shrinkToFit="1"/>
      <protection locked="0"/>
    </xf>
    <xf numFmtId="176" fontId="0" fillId="24" borderId="13" xfId="0" applyNumberFormat="1" applyFont="1" applyFill="1" applyBorder="1" applyAlignment="1" applyProtection="1">
      <alignment horizontal="right" vertical="center" shrinkToFit="1"/>
      <protection locked="0"/>
    </xf>
    <xf numFmtId="176" fontId="0" fillId="17" borderId="14" xfId="0" applyNumberFormat="1" applyFont="1" applyFill="1" applyBorder="1" applyAlignment="1" applyProtection="1">
      <alignment horizontal="right" vertical="center" shrinkToFit="1"/>
      <protection/>
    </xf>
    <xf numFmtId="176" fontId="0" fillId="17" borderId="14" xfId="0" applyNumberFormat="1" applyFont="1" applyFill="1" applyBorder="1" applyAlignment="1" applyProtection="1">
      <alignment horizontal="right" vertical="center" shrinkToFit="1"/>
      <protection/>
    </xf>
    <xf numFmtId="0" fontId="0" fillId="0" borderId="10" xfId="0" applyFont="1" applyBorder="1" applyAlignment="1">
      <alignment vertical="center" wrapText="1"/>
    </xf>
    <xf numFmtId="176" fontId="0" fillId="24" borderId="14" xfId="0" applyNumberFormat="1" applyFont="1" applyFill="1" applyBorder="1" applyAlignment="1" applyProtection="1">
      <alignment horizontal="right" vertical="center" shrinkToFit="1"/>
      <protection locked="0"/>
    </xf>
    <xf numFmtId="0" fontId="0" fillId="0" borderId="0" xfId="0" applyFont="1" applyAlignment="1">
      <alignment vertical="center"/>
    </xf>
    <xf numFmtId="0" fontId="27" fillId="25" borderId="15" xfId="0" applyFont="1" applyFill="1" applyBorder="1" applyAlignment="1">
      <alignment horizontal="center"/>
    </xf>
    <xf numFmtId="0" fontId="27" fillId="25" borderId="15" xfId="0" applyFont="1" applyFill="1" applyBorder="1" applyAlignment="1">
      <alignment horizontal="center" vertical="center"/>
    </xf>
    <xf numFmtId="0" fontId="27" fillId="25" borderId="13" xfId="0" applyFont="1" applyFill="1" applyBorder="1" applyAlignment="1">
      <alignment horizontal="center" vertical="center"/>
    </xf>
    <xf numFmtId="0" fontId="27" fillId="25" borderId="10" xfId="0" applyFont="1" applyFill="1" applyBorder="1" applyAlignment="1" applyProtection="1">
      <alignment vertical="center"/>
      <protection locked="0"/>
    </xf>
    <xf numFmtId="0" fontId="27" fillId="25" borderId="10" xfId="0" applyFont="1" applyFill="1" applyBorder="1" applyAlignment="1">
      <alignment vertical="center"/>
    </xf>
    <xf numFmtId="0" fontId="27" fillId="25" borderId="10" xfId="0" applyFont="1" applyFill="1" applyBorder="1" applyAlignment="1" applyProtection="1" quotePrefix="1">
      <alignment horizontal="left" vertical="center"/>
      <protection locked="0"/>
    </xf>
    <xf numFmtId="0" fontId="27" fillId="25" borderId="16" xfId="0" applyFont="1" applyFill="1" applyBorder="1" applyAlignment="1" applyProtection="1">
      <alignment vertical="center"/>
      <protection locked="0"/>
    </xf>
    <xf numFmtId="0" fontId="27" fillId="25" borderId="16" xfId="0" applyFont="1" applyFill="1" applyBorder="1" applyAlignment="1" applyProtection="1" quotePrefix="1">
      <alignment horizontal="left" vertical="center"/>
      <protection locked="0"/>
    </xf>
    <xf numFmtId="0" fontId="27" fillId="25" borderId="17" xfId="0" applyFont="1" applyFill="1" applyBorder="1" applyAlignment="1">
      <alignment horizontal="center" vertical="center"/>
    </xf>
    <xf numFmtId="0" fontId="31" fillId="0" borderId="0" xfId="0" applyFont="1" applyAlignment="1">
      <alignment vertical="center"/>
    </xf>
    <xf numFmtId="0" fontId="31" fillId="25" borderId="10" xfId="0" applyFont="1" applyFill="1" applyBorder="1" applyAlignment="1">
      <alignment vertical="center"/>
    </xf>
    <xf numFmtId="0" fontId="31" fillId="25" borderId="12" xfId="0" applyFont="1" applyFill="1" applyBorder="1" applyAlignment="1">
      <alignment horizontal="right" vertical="center"/>
    </xf>
    <xf numFmtId="0" fontId="31" fillId="25" borderId="13" xfId="0" applyFont="1" applyFill="1" applyBorder="1" applyAlignment="1">
      <alignment horizontal="left" vertical="center"/>
    </xf>
    <xf numFmtId="0" fontId="31" fillId="0" borderId="0" xfId="0" applyFont="1" applyAlignment="1">
      <alignment horizontal="left" vertical="center"/>
    </xf>
    <xf numFmtId="0" fontId="31" fillId="25" borderId="14" xfId="0" applyFont="1" applyFill="1" applyBorder="1" applyAlignment="1">
      <alignment horizontal="right" vertical="center"/>
    </xf>
    <xf numFmtId="0" fontId="0" fillId="0" borderId="0" xfId="0" applyFont="1" applyFill="1" applyBorder="1" applyAlignment="1">
      <alignment horizontal="left" vertical="center" wrapText="1"/>
    </xf>
    <xf numFmtId="0" fontId="0" fillId="0" borderId="18" xfId="0" applyFont="1" applyBorder="1" applyAlignment="1">
      <alignment horizontal="center" vertical="center" wrapText="1"/>
    </xf>
    <xf numFmtId="0" fontId="24" fillId="0" borderId="10" xfId="0" applyFont="1" applyBorder="1" applyAlignment="1">
      <alignment vertical="center" wrapText="1"/>
    </xf>
    <xf numFmtId="0" fontId="0" fillId="0" borderId="19" xfId="0" applyFill="1" applyBorder="1" applyAlignment="1">
      <alignment horizontal="left" vertical="center" wrapText="1"/>
    </xf>
    <xf numFmtId="0" fontId="0" fillId="0" borderId="0" xfId="0" applyFont="1" applyFill="1" applyBorder="1" applyAlignment="1">
      <alignment horizontal="left" vertical="center" wrapText="1"/>
    </xf>
    <xf numFmtId="0" fontId="24" fillId="0" borderId="10" xfId="0" applyFont="1" applyBorder="1" applyAlignment="1">
      <alignment horizontal="center" vertical="center" wrapText="1"/>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left" vertical="center" wrapText="1"/>
    </xf>
    <xf numFmtId="0" fontId="6" fillId="0" borderId="25" xfId="0" applyFont="1" applyBorder="1" applyAlignment="1">
      <alignment horizontal="left" vertical="center" wrapText="1"/>
    </xf>
    <xf numFmtId="0" fontId="6" fillId="0" borderId="16" xfId="0" applyFont="1" applyBorder="1" applyAlignment="1">
      <alignment horizontal="left" vertical="center" wrapText="1"/>
    </xf>
    <xf numFmtId="0" fontId="0" fillId="0" borderId="0" xfId="0" applyFill="1" applyBorder="1" applyAlignment="1">
      <alignment horizontal="left" vertical="center" wrapText="1"/>
    </xf>
    <xf numFmtId="0" fontId="24" fillId="0" borderId="26" xfId="33" applyFont="1" applyBorder="1" applyAlignment="1">
      <alignment horizontal="right" vertical="center"/>
      <protection/>
    </xf>
    <xf numFmtId="0" fontId="25" fillId="24" borderId="0" xfId="33" applyFont="1" applyFill="1" applyAlignment="1" applyProtection="1">
      <alignment horizontal="center" vertical="center" wrapText="1"/>
      <protection locked="0"/>
    </xf>
    <xf numFmtId="0" fontId="0" fillId="24" borderId="0" xfId="0" applyFont="1" applyFill="1" applyAlignment="1" applyProtection="1">
      <alignment horizontal="right" vertical="center"/>
      <protection locked="0"/>
    </xf>
    <xf numFmtId="0" fontId="0" fillId="0" borderId="10" xfId="0" applyFont="1" applyBorder="1" applyAlignment="1">
      <alignment horizontal="center" vertical="center"/>
    </xf>
    <xf numFmtId="0" fontId="24"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8"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3" xfId="0" applyFont="1" applyBorder="1" applyAlignment="1">
      <alignment horizontal="center" vertical="center"/>
    </xf>
    <xf numFmtId="0" fontId="27" fillId="0" borderId="26"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FOA001D"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942975</xdr:colOff>
      <xdr:row>3</xdr:row>
      <xdr:rowOff>0</xdr:rowOff>
    </xdr:from>
    <xdr:to>
      <xdr:col>2</xdr:col>
      <xdr:colOff>9525</xdr:colOff>
      <xdr:row>7</xdr:row>
      <xdr:rowOff>0</xdr:rowOff>
    </xdr:to>
    <xdr:grpSp>
      <xdr:nvGrpSpPr>
        <xdr:cNvPr id="1" name="Group 5"/>
        <xdr:cNvGrpSpPr>
          <a:grpSpLocks/>
        </xdr:cNvGrpSpPr>
      </xdr:nvGrpSpPr>
      <xdr:grpSpPr>
        <a:xfrm>
          <a:off x="942975" y="1276350"/>
          <a:ext cx="3457575" cy="1304925"/>
          <a:chOff x="99" y="134"/>
          <a:chExt cx="362" cy="137"/>
        </a:xfrm>
        <a:solidFill>
          <a:srgbClr val="FFFFFF"/>
        </a:solidFill>
      </xdr:grpSpPr>
      <xdr:sp>
        <xdr:nvSpPr>
          <xdr:cNvPr id="2" name="Line 1"/>
          <xdr:cNvSpPr>
            <a:spLocks/>
          </xdr:cNvSpPr>
        </xdr:nvSpPr>
        <xdr:spPr>
          <a:xfrm>
            <a:off x="99" y="134"/>
            <a:ext cx="362" cy="137"/>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sp>
        <xdr:nvSpPr>
          <xdr:cNvPr id="3" name="Text Box 2"/>
          <xdr:cNvSpPr txBox="1">
            <a:spLocks noChangeArrowheads="1"/>
          </xdr:cNvSpPr>
        </xdr:nvSpPr>
        <xdr:spPr>
          <a:xfrm>
            <a:off x="312" y="163"/>
            <a:ext cx="119" cy="35"/>
          </a:xfrm>
          <a:prstGeom prst="rect">
            <a:avLst/>
          </a:prstGeom>
          <a:solidFill>
            <a:srgbClr val="FFFFFF"/>
          </a:solidFill>
          <a:ln w="9525" cmpd="sng">
            <a:noFill/>
          </a:ln>
        </xdr:spPr>
        <xdr:txBody>
          <a:bodyPr vertOverflow="clip" wrap="square" lIns="36576" tIns="32004" rIns="36576" bIns="0"/>
          <a:p>
            <a:pPr algn="ctr">
              <a:defRPr/>
            </a:pPr>
            <a:r>
              <a:rPr lang="en-US" cap="none" sz="1400" b="0" i="0" u="none" baseline="0">
                <a:solidFill>
                  <a:srgbClr val="000000"/>
                </a:solidFill>
                <a:latin typeface="新細明體"/>
                <a:ea typeface="新細明體"/>
                <a:cs typeface="新細明體"/>
              </a:rPr>
              <a:t>往來客戶別</a:t>
            </a:r>
          </a:p>
        </xdr:txBody>
      </xdr:sp>
      <xdr:sp>
        <xdr:nvSpPr>
          <xdr:cNvPr id="4" name="Text Box 4"/>
          <xdr:cNvSpPr txBox="1">
            <a:spLocks noChangeArrowheads="1"/>
          </xdr:cNvSpPr>
        </xdr:nvSpPr>
        <xdr:spPr>
          <a:xfrm>
            <a:off x="137" y="217"/>
            <a:ext cx="105" cy="34"/>
          </a:xfrm>
          <a:prstGeom prst="rect">
            <a:avLst/>
          </a:prstGeom>
          <a:solidFill>
            <a:srgbClr val="FFFFFF"/>
          </a:solidFill>
          <a:ln w="9525" cmpd="sng">
            <a:noFill/>
          </a:ln>
        </xdr:spPr>
        <xdr:txBody>
          <a:bodyPr vertOverflow="clip" wrap="square" lIns="36576" tIns="32004" rIns="0" bIns="0"/>
          <a:p>
            <a:pPr algn="l">
              <a:defRPr/>
            </a:pPr>
            <a:r>
              <a:rPr lang="en-US" cap="none" sz="1400" b="0" i="0" u="none" baseline="0">
                <a:solidFill>
                  <a:srgbClr val="000000"/>
                </a:solidFill>
                <a:latin typeface="新細明體"/>
                <a:ea typeface="新細明體"/>
                <a:cs typeface="新細明體"/>
              </a:rPr>
              <a:t>業務項目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31"/>
  <sheetViews>
    <sheetView tabSelected="1" zoomScale="75" zoomScaleNormal="75" zoomScalePageLayoutView="0" workbookViewId="0" topLeftCell="A1">
      <pane xSplit="3" ySplit="7" topLeftCell="D26" activePane="bottomRight" state="frozen"/>
      <selection pane="topLeft" activeCell="A1" sqref="A1"/>
      <selection pane="topRight" activeCell="D1" sqref="D1"/>
      <selection pane="bottomLeft" activeCell="A8" sqref="A8"/>
      <selection pane="bottomRight" activeCell="C34" sqref="C34"/>
    </sheetView>
  </sheetViews>
  <sheetFormatPr defaultColWidth="9.00390625" defaultRowHeight="16.5"/>
  <cols>
    <col min="1" max="1" width="12.75390625" style="30" bestFit="1" customWidth="1"/>
    <col min="2" max="2" width="44.875" style="30" customWidth="1"/>
    <col min="3" max="3" width="41.50390625" style="30" customWidth="1"/>
    <col min="4" max="4" width="22.00390625" style="30" customWidth="1"/>
    <col min="5" max="5" width="20.875" style="30" customWidth="1"/>
    <col min="6" max="6" width="15.50390625" style="30" customWidth="1"/>
    <col min="7" max="7" width="20.75390625" style="30" customWidth="1"/>
    <col min="8" max="8" width="13.625" style="30" customWidth="1"/>
    <col min="9" max="9" width="20.75390625" style="30" customWidth="1"/>
    <col min="10" max="10" width="13.625" style="30" customWidth="1"/>
    <col min="11" max="11" width="20.75390625" style="30" customWidth="1"/>
    <col min="12" max="12" width="38.625" style="30" customWidth="1"/>
    <col min="13" max="13" width="9.00390625" style="30" customWidth="1"/>
    <col min="14" max="22" width="6.125" style="30" hidden="1" customWidth="1"/>
    <col min="23" max="23" width="4.375" style="30" hidden="1" customWidth="1"/>
    <col min="24" max="32" width="6.125" style="30" hidden="1" customWidth="1"/>
    <col min="33" max="43" width="5.625" style="30" hidden="1" customWidth="1"/>
    <col min="44" max="44" width="8.875" style="30" hidden="1" customWidth="1"/>
    <col min="45" max="45" width="19.00390625" style="30" hidden="1" customWidth="1"/>
    <col min="46" max="46" width="14.50390625" style="30" hidden="1" customWidth="1"/>
    <col min="47" max="52" width="9.00390625" style="30" hidden="1" customWidth="1"/>
    <col min="53" max="59" width="11.125" style="30" hidden="1" customWidth="1"/>
    <col min="60" max="62" width="9.00390625" style="30" hidden="1" customWidth="1"/>
    <col min="63" max="16384" width="9.00390625" style="30" customWidth="1"/>
  </cols>
  <sheetData>
    <row r="1" spans="1:62" s="17" customFormat="1" ht="51" customHeight="1">
      <c r="A1" s="1">
        <f>IF(COUNTBLANK(C8:C28)+COUNTBLANK(AH3)&lt;&gt;22,"本表有誤","")</f>
      </c>
      <c r="B1" s="16"/>
      <c r="C1" s="16"/>
      <c r="D1" s="81" t="s">
        <v>189</v>
      </c>
      <c r="E1" s="81"/>
      <c r="F1" s="81"/>
      <c r="G1" s="81"/>
      <c r="H1" s="81"/>
      <c r="I1" s="81"/>
      <c r="J1" s="81"/>
      <c r="K1" s="81"/>
      <c r="L1" s="81"/>
      <c r="BA1" s="18" t="str">
        <f>SUBSTITUTE(SUBSTITUTE(D2," ",""),"　","")</f>
        <v>民國年月</v>
      </c>
      <c r="BB1" s="18" t="str">
        <f>LEFT(BA1,FIND("月",BA1,1))</f>
        <v>民國年月</v>
      </c>
      <c r="BC1" s="17">
        <f>MID(BA1,FIND("民國",BA1,1)+2,FIND("年",BA1,1)-FIND("民國",BA1,1)-2)</f>
      </c>
      <c r="BD1" s="17">
        <f>MID(BA1,FIND("年",BA1,1)+1,FIND("月",BA1,1)-FIND("年",BA1,1)-1)</f>
      </c>
      <c r="BE1" s="17" t="e">
        <f>(BC1+1911)&amp;RIGHT("0"&amp;BD1,2)</f>
        <v>#VALUE!</v>
      </c>
      <c r="BF1" s="18" t="s">
        <v>23</v>
      </c>
      <c r="BG1" s="18" t="s">
        <v>24</v>
      </c>
      <c r="BH1" s="18" t="s">
        <v>25</v>
      </c>
      <c r="BI1" s="17">
        <v>2</v>
      </c>
      <c r="BJ1" s="18" t="s">
        <v>26</v>
      </c>
    </row>
    <row r="2" spans="1:53" s="17" customFormat="1" ht="24.75" customHeight="1">
      <c r="A2" s="2"/>
      <c r="B2" s="2"/>
      <c r="C2" s="2"/>
      <c r="D2" s="82" t="s">
        <v>188</v>
      </c>
      <c r="E2" s="82"/>
      <c r="F2" s="82"/>
      <c r="G2" s="82"/>
      <c r="H2" s="19"/>
      <c r="I2" s="15"/>
      <c r="J2" s="20"/>
      <c r="K2" s="21"/>
      <c r="L2" s="21"/>
      <c r="AH2" s="17" t="s">
        <v>27</v>
      </c>
      <c r="BA2" s="17" t="s">
        <v>28</v>
      </c>
    </row>
    <row r="3" spans="1:53" s="17" customFormat="1" ht="24.75" customHeight="1">
      <c r="A3" s="2"/>
      <c r="B3" s="2"/>
      <c r="C3" s="2"/>
      <c r="D3" s="2"/>
      <c r="E3" s="80" t="s">
        <v>145</v>
      </c>
      <c r="F3" s="80"/>
      <c r="G3" s="22"/>
      <c r="H3" s="23">
        <f>AH3&amp;AI3</f>
      </c>
      <c r="I3" s="23"/>
      <c r="J3" s="23"/>
      <c r="K3" s="23"/>
      <c r="L3" s="24" t="s">
        <v>29</v>
      </c>
      <c r="AH3" s="17">
        <f>IF(COUNTIF(D8:L28,"&lt;&gt;")&gt;0,IF(G3="","請輸入OBU名稱代號",""),"")</f>
      </c>
      <c r="AI3" s="17">
        <f>IF(LEN(G3)&gt;0,IF(AND(COUNTIF(G3,"&gt;AAAA")&gt;0,COUNTIF(G3,"&lt;ZZZZ")&gt;0,LEN(G3)=4,EXACT(G3,UPPER(G3))),"","OBU名稱代號須為4個大寫英文字母"),"")</f>
      </c>
      <c r="BA3" s="17" t="e">
        <f>(BC1+1911)&amp;RIGHT("0"&amp;BD1,2)</f>
        <v>#VALUE!</v>
      </c>
    </row>
    <row r="4" spans="1:12" s="4" customFormat="1" ht="24" customHeight="1">
      <c r="A4" s="70" t="s">
        <v>30</v>
      </c>
      <c r="B4" s="76" t="s">
        <v>31</v>
      </c>
      <c r="C4" s="73" t="s">
        <v>32</v>
      </c>
      <c r="D4" s="83" t="s">
        <v>33</v>
      </c>
      <c r="E4" s="83"/>
      <c r="F4" s="83"/>
      <c r="G4" s="83"/>
      <c r="H4" s="83"/>
      <c r="I4" s="83"/>
      <c r="J4" s="83"/>
      <c r="K4" s="88"/>
      <c r="L4" s="85" t="s">
        <v>34</v>
      </c>
    </row>
    <row r="5" spans="1:12" s="4" customFormat="1" ht="39.75" customHeight="1">
      <c r="A5" s="71"/>
      <c r="B5" s="77"/>
      <c r="C5" s="74"/>
      <c r="D5" s="58" t="s">
        <v>35</v>
      </c>
      <c r="E5" s="67"/>
      <c r="F5" s="62" t="s">
        <v>191</v>
      </c>
      <c r="G5" s="62"/>
      <c r="H5" s="62"/>
      <c r="I5" s="62"/>
      <c r="J5" s="63" t="s">
        <v>36</v>
      </c>
      <c r="K5" s="64"/>
      <c r="L5" s="85"/>
    </row>
    <row r="6" spans="1:47" s="4" customFormat="1" ht="19.5" customHeight="1">
      <c r="A6" s="71"/>
      <c r="B6" s="77"/>
      <c r="C6" s="74"/>
      <c r="D6" s="68"/>
      <c r="E6" s="69"/>
      <c r="F6" s="83" t="s">
        <v>37</v>
      </c>
      <c r="G6" s="83"/>
      <c r="H6" s="84" t="s">
        <v>190</v>
      </c>
      <c r="I6" s="84"/>
      <c r="J6" s="65"/>
      <c r="K6" s="66"/>
      <c r="L6" s="85"/>
      <c r="N6" s="5" t="s">
        <v>20</v>
      </c>
      <c r="X6" s="4" t="s">
        <v>21</v>
      </c>
      <c r="AH6" s="4" t="s">
        <v>22</v>
      </c>
      <c r="AR6" s="4" t="s">
        <v>38</v>
      </c>
      <c r="AS6" s="4" t="s">
        <v>36</v>
      </c>
      <c r="AT6" s="4" t="s">
        <v>34</v>
      </c>
      <c r="AU6" s="4" t="s">
        <v>39</v>
      </c>
    </row>
    <row r="7" spans="1:47" s="4" customFormat="1" ht="19.5" customHeight="1">
      <c r="A7" s="72"/>
      <c r="B7" s="78"/>
      <c r="C7" s="75"/>
      <c r="D7" s="3" t="s">
        <v>40</v>
      </c>
      <c r="E7" s="3" t="s">
        <v>41</v>
      </c>
      <c r="F7" s="3" t="s">
        <v>40</v>
      </c>
      <c r="G7" s="3" t="s">
        <v>41</v>
      </c>
      <c r="H7" s="3" t="s">
        <v>40</v>
      </c>
      <c r="I7" s="3" t="s">
        <v>41</v>
      </c>
      <c r="J7" s="3" t="s">
        <v>40</v>
      </c>
      <c r="K7" s="6" t="s">
        <v>41</v>
      </c>
      <c r="L7" s="7"/>
      <c r="N7" s="5"/>
      <c r="AU7" s="4">
        <f>COUNTIF(D8:K28,"&lt;&gt;")</f>
        <v>0</v>
      </c>
    </row>
    <row r="8" spans="1:47" ht="28.5" customHeight="1">
      <c r="A8" s="8" t="s">
        <v>42</v>
      </c>
      <c r="B8" s="9" t="s">
        <v>43</v>
      </c>
      <c r="C8" s="25">
        <f>AH8&amp;AI8&amp;AJ8&amp;AK8&amp;AL8&amp;AM8&amp;AN8&amp;AO8&amp;AP8&amp;AQ8&amp;AR8&amp;AS8&amp;AT8&amp;AU8</f>
      </c>
      <c r="D8" s="26"/>
      <c r="E8" s="26"/>
      <c r="F8" s="27"/>
      <c r="G8" s="27"/>
      <c r="H8" s="27"/>
      <c r="I8" s="27"/>
      <c r="J8" s="27"/>
      <c r="K8" s="28"/>
      <c r="L8" s="29"/>
      <c r="N8" s="31">
        <f aca="true" t="shared" si="0" ref="N8:N28">INT(D8)</f>
        <v>0</v>
      </c>
      <c r="O8" s="31">
        <f aca="true" t="shared" si="1" ref="O8:O28">INT(E8)</f>
        <v>0</v>
      </c>
      <c r="P8" s="31">
        <f aca="true" t="shared" si="2" ref="P8:P28">INT(F8)</f>
        <v>0</v>
      </c>
      <c r="Q8" s="31">
        <f aca="true" t="shared" si="3" ref="Q8:Q28">INT(G8)</f>
        <v>0</v>
      </c>
      <c r="R8" s="31">
        <f aca="true" t="shared" si="4" ref="R8:R28">INT(H8)</f>
        <v>0</v>
      </c>
      <c r="S8" s="31">
        <f aca="true" t="shared" si="5" ref="S8:S28">INT(I8)</f>
        <v>0</v>
      </c>
      <c r="T8" s="31">
        <f aca="true" t="shared" si="6" ref="T8:T28">INT(J8)</f>
        <v>0</v>
      </c>
      <c r="U8" s="31">
        <f aca="true" t="shared" si="7" ref="U8:U28">INT(K8)</f>
        <v>0</v>
      </c>
      <c r="V8" s="31">
        <f aca="true" t="shared" si="8" ref="V8:V28">INT(L8)</f>
        <v>0</v>
      </c>
      <c r="X8" s="31">
        <f aca="true" t="shared" si="9" ref="X8:X28">IF(AND(0&lt;=D8,D8&lt;10000000),0,1)</f>
        <v>0</v>
      </c>
      <c r="Y8" s="31">
        <f aca="true" t="shared" si="10" ref="Y8:Y28">IF(AND(0&lt;=E8,E8&lt;1000000000),0,1)</f>
        <v>0</v>
      </c>
      <c r="Z8" s="31">
        <f aca="true" t="shared" si="11" ref="Z8:Z28">IF(AND(0&lt;=F8,F8&lt;10000000),0,1)</f>
        <v>0</v>
      </c>
      <c r="AA8" s="31">
        <f aca="true" t="shared" si="12" ref="AA8:AA28">IF(AND(0&lt;=G8,G8&lt;1000000000),0,1)</f>
        <v>0</v>
      </c>
      <c r="AB8" s="31">
        <f aca="true" t="shared" si="13" ref="AB8:AB28">IF(AND(0&lt;=H8,H8&lt;10000000),0,1)</f>
        <v>0</v>
      </c>
      <c r="AC8" s="31">
        <f aca="true" t="shared" si="14" ref="AC8:AC28">IF(AND(0&lt;=I8,I8&lt;1000000000),0,1)</f>
        <v>0</v>
      </c>
      <c r="AD8" s="31">
        <f aca="true" t="shared" si="15" ref="AD8:AD28">IF(AND(0&lt;=J8,J8&lt;10000000),0,1)</f>
        <v>0</v>
      </c>
      <c r="AE8" s="31">
        <f aca="true" t="shared" si="16" ref="AE8:AE28">IF(AND(0&lt;=K8,K8&lt;1000000000),0,1)</f>
        <v>0</v>
      </c>
      <c r="AF8" s="31">
        <f aca="true" t="shared" si="17" ref="AF8:AF28">IF(AND(0&lt;=L8,L8&lt;1000000000),0,1)</f>
        <v>0</v>
      </c>
      <c r="AH8" s="30">
        <f aca="true" t="shared" si="18" ref="AH8:AH21">IF(OR(ISERROR(N8),ISERROR(X8))=TRUE,"D欄請輸入至多7位整數、",IF(OR(D8&lt;&gt;N8,X8&lt;&gt;0),"D欄請輸入至多7位整數、",""))</f>
      </c>
      <c r="AI8" s="30">
        <f aca="true" t="shared" si="19" ref="AI8:AI21">IF(OR(ISERROR(O8),ISERROR(Y8))=TRUE,"E欄請輸入至多9位整數、",IF(OR(E8&lt;&gt;O8,Y8&lt;&gt;0),"E欄請輸入至多9位整數、",""))</f>
      </c>
      <c r="AJ8" s="30">
        <f aca="true" t="shared" si="20" ref="AJ8:AJ21">IF(OR(ISERROR(P8),ISERROR(Z8))=TRUE,"F欄請輸入至多7位整數、",IF(OR(F8&lt;&gt;P8,Z8&lt;&gt;0),"F欄請輸入至多7位整數、",""))</f>
      </c>
      <c r="AK8" s="30">
        <f aca="true" t="shared" si="21" ref="AK8:AK21">IF(OR(ISERROR(Q8),ISERROR(AA8))=TRUE,"G欄請輸入至多9位整數、",IF(OR(G8&lt;&gt;Q8,AA8&lt;&gt;0),"G欄請輸入至多9位整數、",""))</f>
      </c>
      <c r="AL8" s="30">
        <f aca="true" t="shared" si="22" ref="AL8:AL21">IF(OR(ISERROR(R8),ISERROR(AB8))=TRUE,"H欄請輸入至多7位整數、",IF(OR(H8&lt;&gt;R8,AB8&lt;&gt;0),"H欄請輸入至多7位整數、",""))</f>
      </c>
      <c r="AM8" s="30">
        <f aca="true" t="shared" si="23" ref="AM8:AM21">IF(OR(ISERROR(S8),ISERROR(AC8))=TRUE,"I欄請輸入至多9位整數、",IF(OR(I8&lt;&gt;S8,AC8&lt;&gt;0),"I欄請輸入至多9位整數、",""))</f>
      </c>
      <c r="AN8" s="30">
        <f aca="true" t="shared" si="24" ref="AN8:AN21">IF(OR(ISERROR(T8),ISERROR(AD8))=TRUE,"J欄請輸入至多7位整數、",IF(OR(J8&lt;&gt;T8,AD8&lt;&gt;0),"J欄請輸入至多7位整數、",""))</f>
      </c>
      <c r="AO8" s="30">
        <f aca="true" t="shared" si="25" ref="AO8:AO21">IF(OR(ISERROR(U8),ISERROR(AE8))=TRUE,"K欄請輸入至多9位整數、",IF(OR(K8&lt;&gt;U8,AE8&lt;&gt;0),"K欄請輸入至多9位整數、",""))</f>
      </c>
      <c r="AP8" s="30">
        <f aca="true" t="shared" si="26" ref="AP8:AP21">IF(OR(ISERROR(V8),ISERROR(AF8))=TRUE,"L欄請輸入至多9位整數、",IF(OR(L8&lt;&gt;V8,AF8&lt;&gt;0),"L欄請輸入至多9位整數、",""))</f>
      </c>
      <c r="AR8" s="30">
        <f aca="true" t="shared" si="27" ref="AR8:AR28">IF(ISERROR(J8=(D8+F8+H8)),"",IF(J8=(D8+F8+H8),"","公式：J=D+F+H、"))</f>
      </c>
      <c r="AS8" s="30">
        <f aca="true" t="shared" si="28" ref="AS8:AS28">IF(ISERROR(K8=(E8+G8+I8)),"",IF(K8=(E8+G8+I8),"","公式：K=E+G+I、"))</f>
      </c>
      <c r="AT8" s="30">
        <f>IF(K8=L8,"","公式：K=L、")</f>
      </c>
      <c r="AU8" s="30">
        <f>IF(AND(COUNTIF(D8:K28,"&lt;&gt;")&gt;0,L8=""),"餘額不可空白、","")</f>
      </c>
    </row>
    <row r="9" spans="1:45" s="10" customFormat="1" ht="28.5" customHeight="1">
      <c r="A9" s="32" t="s">
        <v>0</v>
      </c>
      <c r="B9" s="33" t="s">
        <v>44</v>
      </c>
      <c r="C9" s="14">
        <f aca="true" t="shared" si="29" ref="C9:C28">AH9&amp;AI9&amp;AJ9&amp;AK9&amp;AL9&amp;AM9&amp;AN9&amp;AO9&amp;AP9&amp;AQ9&amp;AR9&amp;AS9&amp;AT9&amp;AU9</f>
      </c>
      <c r="D9" s="34"/>
      <c r="E9" s="34"/>
      <c r="F9" s="35"/>
      <c r="G9" s="35"/>
      <c r="H9" s="35"/>
      <c r="I9" s="35"/>
      <c r="J9" s="35"/>
      <c r="K9" s="36"/>
      <c r="L9" s="37"/>
      <c r="N9" s="11">
        <f t="shared" si="0"/>
        <v>0</v>
      </c>
      <c r="O9" s="11">
        <f t="shared" si="1"/>
        <v>0</v>
      </c>
      <c r="P9" s="11">
        <f t="shared" si="2"/>
        <v>0</v>
      </c>
      <c r="Q9" s="11">
        <f t="shared" si="3"/>
        <v>0</v>
      </c>
      <c r="R9" s="11">
        <f t="shared" si="4"/>
        <v>0</v>
      </c>
      <c r="S9" s="11">
        <f t="shared" si="5"/>
        <v>0</v>
      </c>
      <c r="T9" s="11">
        <f t="shared" si="6"/>
        <v>0</v>
      </c>
      <c r="U9" s="11">
        <f t="shared" si="7"/>
        <v>0</v>
      </c>
      <c r="V9" s="11">
        <f t="shared" si="8"/>
        <v>0</v>
      </c>
      <c r="X9" s="11">
        <f t="shared" si="9"/>
        <v>0</v>
      </c>
      <c r="Y9" s="11">
        <f t="shared" si="10"/>
        <v>0</v>
      </c>
      <c r="Z9" s="11">
        <f t="shared" si="11"/>
        <v>0</v>
      </c>
      <c r="AA9" s="11">
        <f t="shared" si="12"/>
        <v>0</v>
      </c>
      <c r="AB9" s="11">
        <f t="shared" si="13"/>
        <v>0</v>
      </c>
      <c r="AC9" s="11">
        <f t="shared" si="14"/>
        <v>0</v>
      </c>
      <c r="AD9" s="11">
        <f t="shared" si="15"/>
        <v>0</v>
      </c>
      <c r="AE9" s="11">
        <f t="shared" si="16"/>
        <v>0</v>
      </c>
      <c r="AF9" s="11">
        <f t="shared" si="17"/>
        <v>0</v>
      </c>
      <c r="AH9" s="10">
        <f t="shared" si="18"/>
      </c>
      <c r="AI9" s="10">
        <f t="shared" si="19"/>
      </c>
      <c r="AJ9" s="10">
        <f t="shared" si="20"/>
      </c>
      <c r="AK9" s="10">
        <f t="shared" si="21"/>
      </c>
      <c r="AL9" s="10">
        <f t="shared" si="22"/>
      </c>
      <c r="AM9" s="10">
        <f t="shared" si="23"/>
      </c>
      <c r="AN9" s="10">
        <f t="shared" si="24"/>
      </c>
      <c r="AO9" s="10">
        <f t="shared" si="25"/>
      </c>
      <c r="AP9" s="10">
        <f t="shared" si="26"/>
      </c>
      <c r="AR9" s="10">
        <f t="shared" si="27"/>
      </c>
      <c r="AS9" s="10">
        <f t="shared" si="28"/>
      </c>
    </row>
    <row r="10" spans="1:45" ht="28.5" customHeight="1">
      <c r="A10" s="12" t="s">
        <v>1</v>
      </c>
      <c r="B10" s="13" t="s">
        <v>45</v>
      </c>
      <c r="C10" s="25">
        <f t="shared" si="29"/>
      </c>
      <c r="D10" s="26"/>
      <c r="E10" s="26"/>
      <c r="F10" s="27"/>
      <c r="G10" s="27"/>
      <c r="H10" s="27"/>
      <c r="I10" s="27"/>
      <c r="J10" s="27"/>
      <c r="K10" s="28"/>
      <c r="L10" s="38"/>
      <c r="N10" s="31">
        <f t="shared" si="0"/>
        <v>0</v>
      </c>
      <c r="O10" s="31">
        <f t="shared" si="1"/>
        <v>0</v>
      </c>
      <c r="P10" s="31">
        <f t="shared" si="2"/>
        <v>0</v>
      </c>
      <c r="Q10" s="31">
        <f t="shared" si="3"/>
        <v>0</v>
      </c>
      <c r="R10" s="31">
        <f t="shared" si="4"/>
        <v>0</v>
      </c>
      <c r="S10" s="31">
        <f t="shared" si="5"/>
        <v>0</v>
      </c>
      <c r="T10" s="31">
        <f t="shared" si="6"/>
        <v>0</v>
      </c>
      <c r="U10" s="31">
        <f t="shared" si="7"/>
        <v>0</v>
      </c>
      <c r="V10" s="31">
        <f t="shared" si="8"/>
        <v>0</v>
      </c>
      <c r="X10" s="31">
        <f t="shared" si="9"/>
        <v>0</v>
      </c>
      <c r="Y10" s="31">
        <f t="shared" si="10"/>
        <v>0</v>
      </c>
      <c r="Z10" s="31">
        <f t="shared" si="11"/>
        <v>0</v>
      </c>
      <c r="AA10" s="31">
        <f t="shared" si="12"/>
        <v>0</v>
      </c>
      <c r="AB10" s="31">
        <f t="shared" si="13"/>
        <v>0</v>
      </c>
      <c r="AC10" s="31">
        <f t="shared" si="14"/>
        <v>0</v>
      </c>
      <c r="AD10" s="31">
        <f t="shared" si="15"/>
        <v>0</v>
      </c>
      <c r="AE10" s="31">
        <f t="shared" si="16"/>
        <v>0</v>
      </c>
      <c r="AF10" s="31">
        <f t="shared" si="17"/>
        <v>0</v>
      </c>
      <c r="AH10" s="30">
        <f t="shared" si="18"/>
      </c>
      <c r="AI10" s="30">
        <f t="shared" si="19"/>
      </c>
      <c r="AJ10" s="30">
        <f t="shared" si="20"/>
      </c>
      <c r="AK10" s="30">
        <f t="shared" si="21"/>
      </c>
      <c r="AL10" s="30">
        <f t="shared" si="22"/>
      </c>
      <c r="AM10" s="30">
        <f t="shared" si="23"/>
      </c>
      <c r="AN10" s="30">
        <f t="shared" si="24"/>
      </c>
      <c r="AO10" s="30">
        <f t="shared" si="25"/>
      </c>
      <c r="AP10" s="30">
        <f t="shared" si="26"/>
      </c>
      <c r="AR10" s="30">
        <f t="shared" si="27"/>
      </c>
      <c r="AS10" s="30">
        <f t="shared" si="28"/>
      </c>
    </row>
    <row r="11" spans="1:45" s="10" customFormat="1" ht="28.5" customHeight="1">
      <c r="A11" s="32" t="s">
        <v>2</v>
      </c>
      <c r="B11" s="39" t="s">
        <v>46</v>
      </c>
      <c r="C11" s="14">
        <f t="shared" si="29"/>
      </c>
      <c r="D11" s="34"/>
      <c r="E11" s="34"/>
      <c r="F11" s="35"/>
      <c r="G11" s="35"/>
      <c r="H11" s="35"/>
      <c r="I11" s="35"/>
      <c r="J11" s="35"/>
      <c r="K11" s="36"/>
      <c r="L11" s="37"/>
      <c r="N11" s="11">
        <f t="shared" si="0"/>
        <v>0</v>
      </c>
      <c r="O11" s="11">
        <f t="shared" si="1"/>
        <v>0</v>
      </c>
      <c r="P11" s="11">
        <f t="shared" si="2"/>
        <v>0</v>
      </c>
      <c r="Q11" s="11">
        <f t="shared" si="3"/>
        <v>0</v>
      </c>
      <c r="R11" s="11">
        <f t="shared" si="4"/>
        <v>0</v>
      </c>
      <c r="S11" s="11">
        <f t="shared" si="5"/>
        <v>0</v>
      </c>
      <c r="T11" s="11">
        <f t="shared" si="6"/>
        <v>0</v>
      </c>
      <c r="U11" s="11">
        <f t="shared" si="7"/>
        <v>0</v>
      </c>
      <c r="V11" s="11">
        <f t="shared" si="8"/>
        <v>0</v>
      </c>
      <c r="X11" s="11">
        <f t="shared" si="9"/>
        <v>0</v>
      </c>
      <c r="Y11" s="11">
        <f t="shared" si="10"/>
        <v>0</v>
      </c>
      <c r="Z11" s="11">
        <f t="shared" si="11"/>
        <v>0</v>
      </c>
      <c r="AA11" s="11">
        <f t="shared" si="12"/>
        <v>0</v>
      </c>
      <c r="AB11" s="11">
        <f t="shared" si="13"/>
        <v>0</v>
      </c>
      <c r="AC11" s="11">
        <f t="shared" si="14"/>
        <v>0</v>
      </c>
      <c r="AD11" s="11">
        <f t="shared" si="15"/>
        <v>0</v>
      </c>
      <c r="AE11" s="11">
        <f t="shared" si="16"/>
        <v>0</v>
      </c>
      <c r="AF11" s="11">
        <f t="shared" si="17"/>
        <v>0</v>
      </c>
      <c r="AH11" s="10">
        <f t="shared" si="18"/>
      </c>
      <c r="AI11" s="10">
        <f t="shared" si="19"/>
      </c>
      <c r="AJ11" s="10">
        <f t="shared" si="20"/>
      </c>
      <c r="AK11" s="10">
        <f t="shared" si="21"/>
      </c>
      <c r="AL11" s="10">
        <f t="shared" si="22"/>
      </c>
      <c r="AM11" s="10">
        <f t="shared" si="23"/>
      </c>
      <c r="AN11" s="10">
        <f t="shared" si="24"/>
      </c>
      <c r="AO11" s="10">
        <f t="shared" si="25"/>
      </c>
      <c r="AP11" s="10">
        <f t="shared" si="26"/>
      </c>
      <c r="AR11" s="10">
        <f t="shared" si="27"/>
      </c>
      <c r="AS11" s="10">
        <f t="shared" si="28"/>
      </c>
    </row>
    <row r="12" spans="1:47" ht="28.5" customHeight="1">
      <c r="A12" s="12" t="s">
        <v>3</v>
      </c>
      <c r="B12" s="13" t="s">
        <v>47</v>
      </c>
      <c r="C12" s="25">
        <f t="shared" si="29"/>
      </c>
      <c r="D12" s="26"/>
      <c r="E12" s="26"/>
      <c r="F12" s="27"/>
      <c r="G12" s="27"/>
      <c r="H12" s="27"/>
      <c r="I12" s="27"/>
      <c r="J12" s="27"/>
      <c r="K12" s="28"/>
      <c r="L12" s="29"/>
      <c r="N12" s="31">
        <f t="shared" si="0"/>
        <v>0</v>
      </c>
      <c r="O12" s="31">
        <f t="shared" si="1"/>
        <v>0</v>
      </c>
      <c r="P12" s="31">
        <f t="shared" si="2"/>
        <v>0</v>
      </c>
      <c r="Q12" s="31">
        <f t="shared" si="3"/>
        <v>0</v>
      </c>
      <c r="R12" s="31">
        <f t="shared" si="4"/>
        <v>0</v>
      </c>
      <c r="S12" s="31">
        <f t="shared" si="5"/>
        <v>0</v>
      </c>
      <c r="T12" s="31">
        <f t="shared" si="6"/>
        <v>0</v>
      </c>
      <c r="U12" s="31">
        <f t="shared" si="7"/>
        <v>0</v>
      </c>
      <c r="V12" s="31">
        <f t="shared" si="8"/>
        <v>0</v>
      </c>
      <c r="X12" s="31">
        <f t="shared" si="9"/>
        <v>0</v>
      </c>
      <c r="Y12" s="31">
        <f t="shared" si="10"/>
        <v>0</v>
      </c>
      <c r="Z12" s="31">
        <f t="shared" si="11"/>
        <v>0</v>
      </c>
      <c r="AA12" s="31">
        <f t="shared" si="12"/>
        <v>0</v>
      </c>
      <c r="AB12" s="31">
        <f t="shared" si="13"/>
        <v>0</v>
      </c>
      <c r="AC12" s="31">
        <f t="shared" si="14"/>
        <v>0</v>
      </c>
      <c r="AD12" s="31">
        <f t="shared" si="15"/>
        <v>0</v>
      </c>
      <c r="AE12" s="31">
        <f t="shared" si="16"/>
        <v>0</v>
      </c>
      <c r="AF12" s="31">
        <f t="shared" si="17"/>
        <v>0</v>
      </c>
      <c r="AH12" s="30">
        <f t="shared" si="18"/>
      </c>
      <c r="AI12" s="30">
        <f t="shared" si="19"/>
      </c>
      <c r="AJ12" s="30">
        <f t="shared" si="20"/>
      </c>
      <c r="AK12" s="30">
        <f t="shared" si="21"/>
      </c>
      <c r="AL12" s="30">
        <f t="shared" si="22"/>
      </c>
      <c r="AM12" s="30">
        <f t="shared" si="23"/>
      </c>
      <c r="AN12" s="30">
        <f t="shared" si="24"/>
      </c>
      <c r="AO12" s="30">
        <f t="shared" si="25"/>
      </c>
      <c r="AP12" s="30">
        <f t="shared" si="26"/>
      </c>
      <c r="AR12" s="30">
        <f t="shared" si="27"/>
      </c>
      <c r="AS12" s="30">
        <f t="shared" si="28"/>
      </c>
      <c r="AU12" s="30">
        <f>IF(AND(COUNTIF(D8:K28,"&lt;&gt;")&gt;0,L12=""),"餘額不可空白、","")</f>
      </c>
    </row>
    <row r="13" spans="1:45" s="10" customFormat="1" ht="28.5" customHeight="1">
      <c r="A13" s="32" t="s">
        <v>4</v>
      </c>
      <c r="B13" s="39" t="s">
        <v>48</v>
      </c>
      <c r="C13" s="14">
        <f t="shared" si="29"/>
      </c>
      <c r="D13" s="34"/>
      <c r="E13" s="34"/>
      <c r="F13" s="35"/>
      <c r="G13" s="35"/>
      <c r="H13" s="35"/>
      <c r="I13" s="35"/>
      <c r="J13" s="35"/>
      <c r="K13" s="36"/>
      <c r="L13" s="37"/>
      <c r="N13" s="11">
        <f t="shared" si="0"/>
        <v>0</v>
      </c>
      <c r="O13" s="11">
        <f t="shared" si="1"/>
        <v>0</v>
      </c>
      <c r="P13" s="11">
        <f t="shared" si="2"/>
        <v>0</v>
      </c>
      <c r="Q13" s="11">
        <f t="shared" si="3"/>
        <v>0</v>
      </c>
      <c r="R13" s="11">
        <f t="shared" si="4"/>
        <v>0</v>
      </c>
      <c r="S13" s="11">
        <f t="shared" si="5"/>
        <v>0</v>
      </c>
      <c r="T13" s="11">
        <f t="shared" si="6"/>
        <v>0</v>
      </c>
      <c r="U13" s="11">
        <f t="shared" si="7"/>
        <v>0</v>
      </c>
      <c r="V13" s="11">
        <f t="shared" si="8"/>
        <v>0</v>
      </c>
      <c r="X13" s="11">
        <f t="shared" si="9"/>
        <v>0</v>
      </c>
      <c r="Y13" s="11">
        <f t="shared" si="10"/>
        <v>0</v>
      </c>
      <c r="Z13" s="11">
        <f t="shared" si="11"/>
        <v>0</v>
      </c>
      <c r="AA13" s="11">
        <f t="shared" si="12"/>
        <v>0</v>
      </c>
      <c r="AB13" s="11">
        <f t="shared" si="13"/>
        <v>0</v>
      </c>
      <c r="AC13" s="11">
        <f t="shared" si="14"/>
        <v>0</v>
      </c>
      <c r="AD13" s="11">
        <f t="shared" si="15"/>
        <v>0</v>
      </c>
      <c r="AE13" s="11">
        <f t="shared" si="16"/>
        <v>0</v>
      </c>
      <c r="AF13" s="11">
        <f t="shared" si="17"/>
        <v>0</v>
      </c>
      <c r="AH13" s="10">
        <f t="shared" si="18"/>
      </c>
      <c r="AI13" s="10">
        <f t="shared" si="19"/>
      </c>
      <c r="AJ13" s="10">
        <f t="shared" si="20"/>
      </c>
      <c r="AK13" s="10">
        <f t="shared" si="21"/>
      </c>
      <c r="AL13" s="10">
        <f t="shared" si="22"/>
      </c>
      <c r="AM13" s="10">
        <f t="shared" si="23"/>
      </c>
      <c r="AN13" s="10">
        <f t="shared" si="24"/>
      </c>
      <c r="AO13" s="10">
        <f t="shared" si="25"/>
      </c>
      <c r="AP13" s="10">
        <f t="shared" si="26"/>
      </c>
      <c r="AR13" s="10">
        <f t="shared" si="27"/>
      </c>
      <c r="AS13" s="10">
        <f t="shared" si="28"/>
      </c>
    </row>
    <row r="14" spans="1:47" ht="28.5" customHeight="1">
      <c r="A14" s="12" t="s">
        <v>5</v>
      </c>
      <c r="B14" s="13" t="s">
        <v>49</v>
      </c>
      <c r="C14" s="25">
        <f t="shared" si="29"/>
      </c>
      <c r="D14" s="26"/>
      <c r="E14" s="26"/>
      <c r="F14" s="27"/>
      <c r="G14" s="27"/>
      <c r="H14" s="27"/>
      <c r="I14" s="27"/>
      <c r="J14" s="27"/>
      <c r="K14" s="28"/>
      <c r="L14" s="29"/>
      <c r="N14" s="31">
        <f t="shared" si="0"/>
        <v>0</v>
      </c>
      <c r="O14" s="31">
        <f t="shared" si="1"/>
        <v>0</v>
      </c>
      <c r="P14" s="31">
        <f t="shared" si="2"/>
        <v>0</v>
      </c>
      <c r="Q14" s="31">
        <f t="shared" si="3"/>
        <v>0</v>
      </c>
      <c r="R14" s="31">
        <f t="shared" si="4"/>
        <v>0</v>
      </c>
      <c r="S14" s="31">
        <f t="shared" si="5"/>
        <v>0</v>
      </c>
      <c r="T14" s="31">
        <f t="shared" si="6"/>
        <v>0</v>
      </c>
      <c r="U14" s="31">
        <f t="shared" si="7"/>
        <v>0</v>
      </c>
      <c r="V14" s="31">
        <f t="shared" si="8"/>
        <v>0</v>
      </c>
      <c r="X14" s="31">
        <f t="shared" si="9"/>
        <v>0</v>
      </c>
      <c r="Y14" s="31">
        <f t="shared" si="10"/>
        <v>0</v>
      </c>
      <c r="Z14" s="31">
        <f t="shared" si="11"/>
        <v>0</v>
      </c>
      <c r="AA14" s="31">
        <f t="shared" si="12"/>
        <v>0</v>
      </c>
      <c r="AB14" s="31">
        <f t="shared" si="13"/>
        <v>0</v>
      </c>
      <c r="AC14" s="31">
        <f t="shared" si="14"/>
        <v>0</v>
      </c>
      <c r="AD14" s="31">
        <f t="shared" si="15"/>
        <v>0</v>
      </c>
      <c r="AE14" s="31">
        <f t="shared" si="16"/>
        <v>0</v>
      </c>
      <c r="AF14" s="31">
        <f t="shared" si="17"/>
        <v>0</v>
      </c>
      <c r="AH14" s="30">
        <f t="shared" si="18"/>
      </c>
      <c r="AI14" s="30">
        <f t="shared" si="19"/>
      </c>
      <c r="AJ14" s="30">
        <f t="shared" si="20"/>
      </c>
      <c r="AK14" s="30">
        <f t="shared" si="21"/>
      </c>
      <c r="AL14" s="30">
        <f t="shared" si="22"/>
      </c>
      <c r="AM14" s="30">
        <f t="shared" si="23"/>
      </c>
      <c r="AN14" s="30">
        <f t="shared" si="24"/>
      </c>
      <c r="AO14" s="30">
        <f t="shared" si="25"/>
      </c>
      <c r="AP14" s="30">
        <f t="shared" si="26"/>
      </c>
      <c r="AR14" s="30">
        <f t="shared" si="27"/>
      </c>
      <c r="AS14" s="30">
        <f t="shared" si="28"/>
      </c>
      <c r="AU14" s="30">
        <f>IF(AND(COUNTIF(D8:K28,"&lt;&gt;")&gt;0,L14=""),"餘額不可空白、","")</f>
      </c>
    </row>
    <row r="15" spans="1:47" s="10" customFormat="1" ht="28.5" customHeight="1">
      <c r="A15" s="32" t="s">
        <v>6</v>
      </c>
      <c r="B15" s="39" t="s">
        <v>50</v>
      </c>
      <c r="C15" s="14">
        <f t="shared" si="29"/>
      </c>
      <c r="D15" s="34"/>
      <c r="E15" s="34"/>
      <c r="F15" s="35"/>
      <c r="G15" s="35"/>
      <c r="H15" s="35"/>
      <c r="I15" s="35"/>
      <c r="J15" s="35"/>
      <c r="K15" s="36"/>
      <c r="L15" s="40"/>
      <c r="N15" s="11">
        <f t="shared" si="0"/>
        <v>0</v>
      </c>
      <c r="O15" s="11">
        <f t="shared" si="1"/>
        <v>0</v>
      </c>
      <c r="P15" s="11">
        <f t="shared" si="2"/>
        <v>0</v>
      </c>
      <c r="Q15" s="11">
        <f t="shared" si="3"/>
        <v>0</v>
      </c>
      <c r="R15" s="11">
        <f t="shared" si="4"/>
        <v>0</v>
      </c>
      <c r="S15" s="11">
        <f t="shared" si="5"/>
        <v>0</v>
      </c>
      <c r="T15" s="11">
        <f t="shared" si="6"/>
        <v>0</v>
      </c>
      <c r="U15" s="11">
        <f t="shared" si="7"/>
        <v>0</v>
      </c>
      <c r="V15" s="11">
        <f t="shared" si="8"/>
        <v>0</v>
      </c>
      <c r="X15" s="11">
        <f t="shared" si="9"/>
        <v>0</v>
      </c>
      <c r="Y15" s="11">
        <f t="shared" si="10"/>
        <v>0</v>
      </c>
      <c r="Z15" s="11">
        <f t="shared" si="11"/>
        <v>0</v>
      </c>
      <c r="AA15" s="11">
        <f t="shared" si="12"/>
        <v>0</v>
      </c>
      <c r="AB15" s="11">
        <f t="shared" si="13"/>
        <v>0</v>
      </c>
      <c r="AC15" s="11">
        <f t="shared" si="14"/>
        <v>0</v>
      </c>
      <c r="AD15" s="11">
        <f t="shared" si="15"/>
        <v>0</v>
      </c>
      <c r="AE15" s="11">
        <f t="shared" si="16"/>
        <v>0</v>
      </c>
      <c r="AF15" s="11">
        <f t="shared" si="17"/>
        <v>0</v>
      </c>
      <c r="AH15" s="10">
        <f t="shared" si="18"/>
      </c>
      <c r="AI15" s="10">
        <f t="shared" si="19"/>
      </c>
      <c r="AJ15" s="10">
        <f t="shared" si="20"/>
      </c>
      <c r="AK15" s="10">
        <f t="shared" si="21"/>
      </c>
      <c r="AL15" s="10">
        <f t="shared" si="22"/>
      </c>
      <c r="AM15" s="10">
        <f t="shared" si="23"/>
      </c>
      <c r="AN15" s="10">
        <f t="shared" si="24"/>
      </c>
      <c r="AO15" s="10">
        <f t="shared" si="25"/>
      </c>
      <c r="AP15" s="10">
        <f t="shared" si="26"/>
      </c>
      <c r="AR15" s="10">
        <f t="shared" si="27"/>
      </c>
      <c r="AS15" s="10">
        <f t="shared" si="28"/>
      </c>
      <c r="AU15" s="10">
        <f>IF(AND(COUNTIF(D8:K28,"&lt;&gt;")&gt;0,L15=""),"餘額不可空白、","")</f>
      </c>
    </row>
    <row r="16" spans="1:45" ht="28.5" customHeight="1">
      <c r="A16" s="12" t="s">
        <v>7</v>
      </c>
      <c r="B16" s="13" t="s">
        <v>51</v>
      </c>
      <c r="C16" s="25">
        <f t="shared" si="29"/>
      </c>
      <c r="D16" s="26"/>
      <c r="E16" s="26"/>
      <c r="F16" s="27"/>
      <c r="G16" s="27"/>
      <c r="H16" s="27"/>
      <c r="I16" s="27"/>
      <c r="J16" s="27"/>
      <c r="K16" s="28"/>
      <c r="L16" s="38"/>
      <c r="N16" s="31">
        <f t="shared" si="0"/>
        <v>0</v>
      </c>
      <c r="O16" s="31">
        <f t="shared" si="1"/>
        <v>0</v>
      </c>
      <c r="P16" s="31">
        <f t="shared" si="2"/>
        <v>0</v>
      </c>
      <c r="Q16" s="31">
        <f t="shared" si="3"/>
        <v>0</v>
      </c>
      <c r="R16" s="31">
        <f t="shared" si="4"/>
        <v>0</v>
      </c>
      <c r="S16" s="31">
        <f t="shared" si="5"/>
        <v>0</v>
      </c>
      <c r="T16" s="31">
        <f t="shared" si="6"/>
        <v>0</v>
      </c>
      <c r="U16" s="31">
        <f t="shared" si="7"/>
        <v>0</v>
      </c>
      <c r="V16" s="31">
        <f t="shared" si="8"/>
        <v>0</v>
      </c>
      <c r="X16" s="31">
        <f t="shared" si="9"/>
        <v>0</v>
      </c>
      <c r="Y16" s="31">
        <f t="shared" si="10"/>
        <v>0</v>
      </c>
      <c r="Z16" s="31">
        <f t="shared" si="11"/>
        <v>0</v>
      </c>
      <c r="AA16" s="31">
        <f t="shared" si="12"/>
        <v>0</v>
      </c>
      <c r="AB16" s="31">
        <f t="shared" si="13"/>
        <v>0</v>
      </c>
      <c r="AC16" s="31">
        <f t="shared" si="14"/>
        <v>0</v>
      </c>
      <c r="AD16" s="31">
        <f t="shared" si="15"/>
        <v>0</v>
      </c>
      <c r="AE16" s="31">
        <f t="shared" si="16"/>
        <v>0</v>
      </c>
      <c r="AF16" s="31">
        <f t="shared" si="17"/>
        <v>0</v>
      </c>
      <c r="AH16" s="30">
        <f t="shared" si="18"/>
      </c>
      <c r="AI16" s="30">
        <f t="shared" si="19"/>
      </c>
      <c r="AJ16" s="30">
        <f t="shared" si="20"/>
      </c>
      <c r="AK16" s="30">
        <f t="shared" si="21"/>
      </c>
      <c r="AL16" s="30">
        <f t="shared" si="22"/>
      </c>
      <c r="AM16" s="30">
        <f t="shared" si="23"/>
      </c>
      <c r="AN16" s="30">
        <f t="shared" si="24"/>
      </c>
      <c r="AO16" s="30">
        <f t="shared" si="25"/>
      </c>
      <c r="AP16" s="30">
        <f t="shared" si="26"/>
      </c>
      <c r="AR16" s="30">
        <f t="shared" si="27"/>
      </c>
      <c r="AS16" s="30">
        <f t="shared" si="28"/>
      </c>
    </row>
    <row r="17" spans="1:45" s="10" customFormat="1" ht="28.5" customHeight="1">
      <c r="A17" s="32" t="s">
        <v>8</v>
      </c>
      <c r="B17" s="39" t="s">
        <v>52</v>
      </c>
      <c r="C17" s="14">
        <f t="shared" si="29"/>
      </c>
      <c r="D17" s="34"/>
      <c r="E17" s="34"/>
      <c r="F17" s="35"/>
      <c r="G17" s="35"/>
      <c r="H17" s="35"/>
      <c r="I17" s="35"/>
      <c r="J17" s="35"/>
      <c r="K17" s="36"/>
      <c r="L17" s="37"/>
      <c r="N17" s="11">
        <f t="shared" si="0"/>
        <v>0</v>
      </c>
      <c r="O17" s="11">
        <f t="shared" si="1"/>
        <v>0</v>
      </c>
      <c r="P17" s="11">
        <f t="shared" si="2"/>
        <v>0</v>
      </c>
      <c r="Q17" s="11">
        <f t="shared" si="3"/>
        <v>0</v>
      </c>
      <c r="R17" s="11">
        <f t="shared" si="4"/>
        <v>0</v>
      </c>
      <c r="S17" s="11">
        <f t="shared" si="5"/>
        <v>0</v>
      </c>
      <c r="T17" s="11">
        <f t="shared" si="6"/>
        <v>0</v>
      </c>
      <c r="U17" s="11">
        <f t="shared" si="7"/>
        <v>0</v>
      </c>
      <c r="V17" s="11">
        <f t="shared" si="8"/>
        <v>0</v>
      </c>
      <c r="X17" s="11">
        <f t="shared" si="9"/>
        <v>0</v>
      </c>
      <c r="Y17" s="11">
        <f t="shared" si="10"/>
        <v>0</v>
      </c>
      <c r="Z17" s="11">
        <f t="shared" si="11"/>
        <v>0</v>
      </c>
      <c r="AA17" s="11">
        <f t="shared" si="12"/>
        <v>0</v>
      </c>
      <c r="AB17" s="11">
        <f t="shared" si="13"/>
        <v>0</v>
      </c>
      <c r="AC17" s="11">
        <f t="shared" si="14"/>
        <v>0</v>
      </c>
      <c r="AD17" s="11">
        <f t="shared" si="15"/>
        <v>0</v>
      </c>
      <c r="AE17" s="11">
        <f t="shared" si="16"/>
        <v>0</v>
      </c>
      <c r="AF17" s="11">
        <f t="shared" si="17"/>
        <v>0</v>
      </c>
      <c r="AH17" s="10">
        <f t="shared" si="18"/>
      </c>
      <c r="AI17" s="10">
        <f t="shared" si="19"/>
      </c>
      <c r="AJ17" s="10">
        <f t="shared" si="20"/>
      </c>
      <c r="AK17" s="10">
        <f t="shared" si="21"/>
      </c>
      <c r="AL17" s="10">
        <f t="shared" si="22"/>
      </c>
      <c r="AM17" s="10">
        <f t="shared" si="23"/>
      </c>
      <c r="AN17" s="10">
        <f t="shared" si="24"/>
      </c>
      <c r="AO17" s="10">
        <f t="shared" si="25"/>
      </c>
      <c r="AP17" s="10">
        <f t="shared" si="26"/>
      </c>
      <c r="AR17" s="10">
        <f t="shared" si="27"/>
      </c>
      <c r="AS17" s="10">
        <f t="shared" si="28"/>
      </c>
    </row>
    <row r="18" spans="1:47" ht="28.5" customHeight="1">
      <c r="A18" s="12" t="s">
        <v>9</v>
      </c>
      <c r="B18" s="13" t="s">
        <v>53</v>
      </c>
      <c r="C18" s="25">
        <f t="shared" si="29"/>
      </c>
      <c r="D18" s="26"/>
      <c r="E18" s="26"/>
      <c r="F18" s="27"/>
      <c r="G18" s="27"/>
      <c r="H18" s="27"/>
      <c r="I18" s="27"/>
      <c r="J18" s="27"/>
      <c r="K18" s="28"/>
      <c r="L18" s="29"/>
      <c r="N18" s="31">
        <f t="shared" si="0"/>
        <v>0</v>
      </c>
      <c r="O18" s="31">
        <f t="shared" si="1"/>
        <v>0</v>
      </c>
      <c r="P18" s="31">
        <f t="shared" si="2"/>
        <v>0</v>
      </c>
      <c r="Q18" s="31">
        <f t="shared" si="3"/>
        <v>0</v>
      </c>
      <c r="R18" s="31">
        <f t="shared" si="4"/>
        <v>0</v>
      </c>
      <c r="S18" s="31">
        <f t="shared" si="5"/>
        <v>0</v>
      </c>
      <c r="T18" s="31">
        <f t="shared" si="6"/>
        <v>0</v>
      </c>
      <c r="U18" s="31">
        <f t="shared" si="7"/>
        <v>0</v>
      </c>
      <c r="V18" s="31">
        <f t="shared" si="8"/>
        <v>0</v>
      </c>
      <c r="X18" s="31">
        <f t="shared" si="9"/>
        <v>0</v>
      </c>
      <c r="Y18" s="31">
        <f t="shared" si="10"/>
        <v>0</v>
      </c>
      <c r="Z18" s="31">
        <f t="shared" si="11"/>
        <v>0</v>
      </c>
      <c r="AA18" s="31">
        <f t="shared" si="12"/>
        <v>0</v>
      </c>
      <c r="AB18" s="31">
        <f t="shared" si="13"/>
        <v>0</v>
      </c>
      <c r="AC18" s="31">
        <f t="shared" si="14"/>
        <v>0</v>
      </c>
      <c r="AD18" s="31">
        <f t="shared" si="15"/>
        <v>0</v>
      </c>
      <c r="AE18" s="31">
        <f t="shared" si="16"/>
        <v>0</v>
      </c>
      <c r="AF18" s="31">
        <f t="shared" si="17"/>
        <v>0</v>
      </c>
      <c r="AH18" s="30">
        <f t="shared" si="18"/>
      </c>
      <c r="AI18" s="30">
        <f t="shared" si="19"/>
      </c>
      <c r="AJ18" s="30">
        <f t="shared" si="20"/>
      </c>
      <c r="AK18" s="30">
        <f t="shared" si="21"/>
      </c>
      <c r="AL18" s="30">
        <f t="shared" si="22"/>
      </c>
      <c r="AM18" s="30">
        <f t="shared" si="23"/>
      </c>
      <c r="AN18" s="30">
        <f t="shared" si="24"/>
      </c>
      <c r="AO18" s="30">
        <f t="shared" si="25"/>
      </c>
      <c r="AP18" s="30">
        <f t="shared" si="26"/>
      </c>
      <c r="AR18" s="30">
        <f t="shared" si="27"/>
      </c>
      <c r="AS18" s="30">
        <f t="shared" si="28"/>
      </c>
      <c r="AU18" s="30">
        <f>IF(AND(COUNTIF(D8:K28,"&lt;&gt;")&gt;0,L18=""),"餘額不可空白、","")</f>
      </c>
    </row>
    <row r="19" spans="1:45" s="10" customFormat="1" ht="28.5" customHeight="1">
      <c r="A19" s="32" t="s">
        <v>10</v>
      </c>
      <c r="B19" s="39" t="s">
        <v>54</v>
      </c>
      <c r="C19" s="14">
        <f t="shared" si="29"/>
      </c>
      <c r="D19" s="34"/>
      <c r="E19" s="34"/>
      <c r="F19" s="35"/>
      <c r="G19" s="35"/>
      <c r="H19" s="35"/>
      <c r="I19" s="35"/>
      <c r="J19" s="35"/>
      <c r="K19" s="36"/>
      <c r="L19" s="37"/>
      <c r="N19" s="11">
        <f t="shared" si="0"/>
        <v>0</v>
      </c>
      <c r="O19" s="11">
        <f t="shared" si="1"/>
        <v>0</v>
      </c>
      <c r="P19" s="11">
        <f t="shared" si="2"/>
        <v>0</v>
      </c>
      <c r="Q19" s="11">
        <f t="shared" si="3"/>
        <v>0</v>
      </c>
      <c r="R19" s="11">
        <f t="shared" si="4"/>
        <v>0</v>
      </c>
      <c r="S19" s="11">
        <f t="shared" si="5"/>
        <v>0</v>
      </c>
      <c r="T19" s="11">
        <f t="shared" si="6"/>
        <v>0</v>
      </c>
      <c r="U19" s="11">
        <f t="shared" si="7"/>
        <v>0</v>
      </c>
      <c r="V19" s="11">
        <f t="shared" si="8"/>
        <v>0</v>
      </c>
      <c r="X19" s="11">
        <f t="shared" si="9"/>
        <v>0</v>
      </c>
      <c r="Y19" s="11">
        <f t="shared" si="10"/>
        <v>0</v>
      </c>
      <c r="Z19" s="11">
        <f t="shared" si="11"/>
        <v>0</v>
      </c>
      <c r="AA19" s="11">
        <f t="shared" si="12"/>
        <v>0</v>
      </c>
      <c r="AB19" s="11">
        <f t="shared" si="13"/>
        <v>0</v>
      </c>
      <c r="AC19" s="11">
        <f t="shared" si="14"/>
        <v>0</v>
      </c>
      <c r="AD19" s="11">
        <f t="shared" si="15"/>
        <v>0</v>
      </c>
      <c r="AE19" s="11">
        <f t="shared" si="16"/>
        <v>0</v>
      </c>
      <c r="AF19" s="11">
        <f t="shared" si="17"/>
        <v>0</v>
      </c>
      <c r="AH19" s="10">
        <f t="shared" si="18"/>
      </c>
      <c r="AI19" s="10">
        <f t="shared" si="19"/>
      </c>
      <c r="AJ19" s="10">
        <f t="shared" si="20"/>
      </c>
      <c r="AK19" s="10">
        <f t="shared" si="21"/>
      </c>
      <c r="AL19" s="10">
        <f t="shared" si="22"/>
      </c>
      <c r="AM19" s="10">
        <f t="shared" si="23"/>
      </c>
      <c r="AN19" s="10">
        <f t="shared" si="24"/>
      </c>
      <c r="AO19" s="10">
        <f t="shared" si="25"/>
      </c>
      <c r="AP19" s="10">
        <f t="shared" si="26"/>
      </c>
      <c r="AR19" s="10">
        <f t="shared" si="27"/>
      </c>
      <c r="AS19" s="10">
        <f t="shared" si="28"/>
      </c>
    </row>
    <row r="20" spans="1:47" ht="28.5" customHeight="1">
      <c r="A20" s="12" t="s">
        <v>11</v>
      </c>
      <c r="B20" s="13" t="s">
        <v>55</v>
      </c>
      <c r="C20" s="25">
        <f t="shared" si="29"/>
      </c>
      <c r="D20" s="26"/>
      <c r="E20" s="26"/>
      <c r="F20" s="27"/>
      <c r="G20" s="27"/>
      <c r="H20" s="27"/>
      <c r="I20" s="27"/>
      <c r="J20" s="27"/>
      <c r="K20" s="28"/>
      <c r="L20" s="29"/>
      <c r="N20" s="31">
        <f t="shared" si="0"/>
        <v>0</v>
      </c>
      <c r="O20" s="31">
        <f t="shared" si="1"/>
        <v>0</v>
      </c>
      <c r="P20" s="31">
        <f t="shared" si="2"/>
        <v>0</v>
      </c>
      <c r="Q20" s="31">
        <f t="shared" si="3"/>
        <v>0</v>
      </c>
      <c r="R20" s="31">
        <f t="shared" si="4"/>
        <v>0</v>
      </c>
      <c r="S20" s="31">
        <f t="shared" si="5"/>
        <v>0</v>
      </c>
      <c r="T20" s="31">
        <f t="shared" si="6"/>
        <v>0</v>
      </c>
      <c r="U20" s="31">
        <f t="shared" si="7"/>
        <v>0</v>
      </c>
      <c r="V20" s="31">
        <f t="shared" si="8"/>
        <v>0</v>
      </c>
      <c r="X20" s="31">
        <f t="shared" si="9"/>
        <v>0</v>
      </c>
      <c r="Y20" s="31">
        <f t="shared" si="10"/>
        <v>0</v>
      </c>
      <c r="Z20" s="31">
        <f t="shared" si="11"/>
        <v>0</v>
      </c>
      <c r="AA20" s="31">
        <f t="shared" si="12"/>
        <v>0</v>
      </c>
      <c r="AB20" s="31">
        <f t="shared" si="13"/>
        <v>0</v>
      </c>
      <c r="AC20" s="31">
        <f t="shared" si="14"/>
        <v>0</v>
      </c>
      <c r="AD20" s="31">
        <f t="shared" si="15"/>
        <v>0</v>
      </c>
      <c r="AE20" s="31">
        <f t="shared" si="16"/>
        <v>0</v>
      </c>
      <c r="AF20" s="31">
        <f t="shared" si="17"/>
        <v>0</v>
      </c>
      <c r="AH20" s="30">
        <f t="shared" si="18"/>
      </c>
      <c r="AI20" s="30">
        <f t="shared" si="19"/>
      </c>
      <c r="AJ20" s="30">
        <f t="shared" si="20"/>
      </c>
      <c r="AK20" s="30">
        <f t="shared" si="21"/>
      </c>
      <c r="AL20" s="30">
        <f t="shared" si="22"/>
      </c>
      <c r="AM20" s="30">
        <f t="shared" si="23"/>
      </c>
      <c r="AN20" s="30">
        <f t="shared" si="24"/>
      </c>
      <c r="AO20" s="30">
        <f t="shared" si="25"/>
      </c>
      <c r="AP20" s="30">
        <f t="shared" si="26"/>
      </c>
      <c r="AR20" s="30">
        <f t="shared" si="27"/>
      </c>
      <c r="AS20" s="30">
        <f t="shared" si="28"/>
      </c>
      <c r="AU20" s="30">
        <f>IF(AND(COUNTIF(D8:K28,"&lt;&gt;")&gt;0,L20=""),"餘額不可空白、","")</f>
      </c>
    </row>
    <row r="21" spans="1:45" s="10" customFormat="1" ht="28.5" customHeight="1">
      <c r="A21" s="32" t="s">
        <v>12</v>
      </c>
      <c r="B21" s="39" t="s">
        <v>56</v>
      </c>
      <c r="C21" s="14">
        <f t="shared" si="29"/>
      </c>
      <c r="D21" s="34"/>
      <c r="E21" s="34"/>
      <c r="F21" s="35"/>
      <c r="G21" s="35"/>
      <c r="H21" s="35"/>
      <c r="I21" s="35"/>
      <c r="J21" s="35"/>
      <c r="K21" s="36"/>
      <c r="L21" s="37"/>
      <c r="N21" s="11">
        <f t="shared" si="0"/>
        <v>0</v>
      </c>
      <c r="O21" s="11">
        <f t="shared" si="1"/>
        <v>0</v>
      </c>
      <c r="P21" s="11">
        <f t="shared" si="2"/>
        <v>0</v>
      </c>
      <c r="Q21" s="11">
        <f t="shared" si="3"/>
        <v>0</v>
      </c>
      <c r="R21" s="11">
        <f t="shared" si="4"/>
        <v>0</v>
      </c>
      <c r="S21" s="11">
        <f t="shared" si="5"/>
        <v>0</v>
      </c>
      <c r="T21" s="11">
        <f t="shared" si="6"/>
        <v>0</v>
      </c>
      <c r="U21" s="11">
        <f t="shared" si="7"/>
        <v>0</v>
      </c>
      <c r="V21" s="11">
        <f t="shared" si="8"/>
        <v>0</v>
      </c>
      <c r="X21" s="11">
        <f t="shared" si="9"/>
        <v>0</v>
      </c>
      <c r="Y21" s="11">
        <f t="shared" si="10"/>
        <v>0</v>
      </c>
      <c r="Z21" s="11">
        <f t="shared" si="11"/>
        <v>0</v>
      </c>
      <c r="AA21" s="11">
        <f t="shared" si="12"/>
        <v>0</v>
      </c>
      <c r="AB21" s="11">
        <f t="shared" si="13"/>
        <v>0</v>
      </c>
      <c r="AC21" s="11">
        <f t="shared" si="14"/>
        <v>0</v>
      </c>
      <c r="AD21" s="11">
        <f t="shared" si="15"/>
        <v>0</v>
      </c>
      <c r="AE21" s="11">
        <f t="shared" si="16"/>
        <v>0</v>
      </c>
      <c r="AF21" s="11">
        <f t="shared" si="17"/>
        <v>0</v>
      </c>
      <c r="AH21" s="10">
        <f t="shared" si="18"/>
      </c>
      <c r="AI21" s="10">
        <f t="shared" si="19"/>
      </c>
      <c r="AJ21" s="10">
        <f t="shared" si="20"/>
      </c>
      <c r="AK21" s="10">
        <f t="shared" si="21"/>
      </c>
      <c r="AL21" s="10">
        <f t="shared" si="22"/>
      </c>
      <c r="AM21" s="10">
        <f t="shared" si="23"/>
      </c>
      <c r="AN21" s="10">
        <f t="shared" si="24"/>
      </c>
      <c r="AO21" s="10">
        <f t="shared" si="25"/>
      </c>
      <c r="AP21" s="10">
        <f t="shared" si="26"/>
      </c>
      <c r="AR21" s="10">
        <f t="shared" si="27"/>
      </c>
      <c r="AS21" s="10">
        <f t="shared" si="28"/>
      </c>
    </row>
    <row r="22" spans="1:47" ht="63" customHeight="1">
      <c r="A22" s="12" t="s">
        <v>13</v>
      </c>
      <c r="B22" s="59" t="s">
        <v>192</v>
      </c>
      <c r="C22" s="25">
        <f t="shared" si="29"/>
      </c>
      <c r="D22" s="26"/>
      <c r="E22" s="26"/>
      <c r="F22" s="27"/>
      <c r="G22" s="27"/>
      <c r="H22" s="27"/>
      <c r="I22" s="27"/>
      <c r="J22" s="27"/>
      <c r="K22" s="28"/>
      <c r="L22" s="29"/>
      <c r="N22" s="31">
        <f t="shared" si="0"/>
        <v>0</v>
      </c>
      <c r="O22" s="31">
        <f t="shared" si="1"/>
        <v>0</v>
      </c>
      <c r="P22" s="31">
        <f t="shared" si="2"/>
        <v>0</v>
      </c>
      <c r="Q22" s="31">
        <f t="shared" si="3"/>
        <v>0</v>
      </c>
      <c r="R22" s="31">
        <f t="shared" si="4"/>
        <v>0</v>
      </c>
      <c r="S22" s="31">
        <f t="shared" si="5"/>
        <v>0</v>
      </c>
      <c r="T22" s="31">
        <f t="shared" si="6"/>
        <v>0</v>
      </c>
      <c r="U22" s="31">
        <f t="shared" si="7"/>
        <v>0</v>
      </c>
      <c r="V22" s="31">
        <f t="shared" si="8"/>
        <v>0</v>
      </c>
      <c r="X22" s="31">
        <f t="shared" si="9"/>
        <v>0</v>
      </c>
      <c r="Y22" s="31">
        <f t="shared" si="10"/>
        <v>0</v>
      </c>
      <c r="Z22" s="31">
        <f t="shared" si="11"/>
        <v>0</v>
      </c>
      <c r="AA22" s="31">
        <f t="shared" si="12"/>
        <v>0</v>
      </c>
      <c r="AB22" s="31">
        <f t="shared" si="13"/>
        <v>0</v>
      </c>
      <c r="AC22" s="31">
        <f t="shared" si="14"/>
        <v>0</v>
      </c>
      <c r="AD22" s="31">
        <f t="shared" si="15"/>
        <v>0</v>
      </c>
      <c r="AE22" s="31">
        <f t="shared" si="16"/>
        <v>0</v>
      </c>
      <c r="AF22" s="31">
        <f t="shared" si="17"/>
        <v>0</v>
      </c>
      <c r="AH22" s="30">
        <f>IF(OR(ISERROR(N22),ISERROR(X22))=TRUE,"D欄請輸入至多7位整數、",IF(OR(D22&lt;&gt;N22,X22&lt;&gt;0),"D欄請輸入至多7位整數、",""))&amp;IF(D22&gt;=D23,"","D第15項&gt;=第16項、")</f>
      </c>
      <c r="AI22" s="30">
        <f>IF(OR(ISERROR(O22),ISERROR(Y22))=TRUE,"E欄請輸入至多9位整數、",IF(OR(E22&lt;&gt;O22,Y22&lt;&gt;0),"E欄請輸入至多9位整數、",""))&amp;IF(E22&gt;=E23,"","E第15項&gt;=第16項、")</f>
      </c>
      <c r="AJ22" s="30">
        <f>IF(OR(ISERROR(P22),ISERROR(Z22))=TRUE,"F欄請輸入至多7位整數、",IF(OR(F22&lt;&gt;P22,Z22&lt;&gt;0),"F欄請輸入至多7位整數、",""))&amp;IF(F22&gt;=F23,"","F第15項&gt;=第16項、")</f>
      </c>
      <c r="AK22" s="30">
        <f>IF(OR(ISERROR(Q22),ISERROR(AA22))=TRUE,"G欄請輸入至多9位整數、",IF(OR(G22&lt;&gt;Q22,AA22&lt;&gt;0),"G欄請輸入至多9位整數、",""))&amp;IF(G22&gt;=G23,"","G第15項&gt;=第16項、")</f>
      </c>
      <c r="AL22" s="30">
        <f>IF(OR(ISERROR(R22),ISERROR(AB22))=TRUE,"H欄請輸入至多7位整數、",IF(OR(H22&lt;&gt;R22,AB22&lt;&gt;0),"H欄請輸入至多7位整數、",""))&amp;IF(H22&gt;=H23,"","H第15項&gt;=第16項、")</f>
      </c>
      <c r="AM22" s="30">
        <f>IF(OR(ISERROR(S22),ISERROR(AC22))=TRUE,"I欄請輸入至多9位整數、",IF(OR(I22&lt;&gt;S22,AC22&lt;&gt;0),"I欄請輸入至多9位整數、",""))&amp;IF(I22&gt;=I23,"","I第15項&gt;=第16項、")</f>
      </c>
      <c r="AN22" s="30">
        <f>IF(OR(ISERROR(T22),ISERROR(AD22))=TRUE,"J欄請輸入至多7位整數、",IF(OR(J22&lt;&gt;T22,AD22&lt;&gt;0),"J欄請輸入至多7位整數、",""))&amp;IF(J22&gt;=J23,"","J第15項&gt;=第16項、")</f>
      </c>
      <c r="AO22" s="30">
        <f>IF(OR(ISERROR(U22),ISERROR(AE22))=TRUE,"K欄請輸入至多9位整數、",IF(OR(K22&lt;&gt;U22,AE22&lt;&gt;0),"K欄請輸入至多9位整數、",""))&amp;IF(K22&gt;=K23,"","K第15項&gt;=第16項、")</f>
      </c>
      <c r="AP22" s="30">
        <f>IF(OR(ISERROR(V22),ISERROR(AF22))=TRUE,"L欄請輸入至多9位整數、",IF(OR(L22&lt;&gt;V22,AF22&lt;&gt;0),"L欄請輸入至多9位整數、",""))&amp;IF(L22&gt;=L23,"","L第15項&gt;=第16項、")</f>
      </c>
      <c r="AR22" s="30">
        <f t="shared" si="27"/>
      </c>
      <c r="AS22" s="30">
        <f t="shared" si="28"/>
      </c>
      <c r="AU22" s="30">
        <f>IF(AND(COUNTIF(D8:K28,"&lt;&gt;")&gt;0,L22=""),"餘額不可空白、","")</f>
      </c>
    </row>
    <row r="23" spans="1:47" s="10" customFormat="1" ht="63" customHeight="1">
      <c r="A23" s="32" t="s">
        <v>14</v>
      </c>
      <c r="B23" s="59" t="s">
        <v>193</v>
      </c>
      <c r="C23" s="14">
        <f t="shared" si="29"/>
      </c>
      <c r="D23" s="34"/>
      <c r="E23" s="34"/>
      <c r="F23" s="35"/>
      <c r="G23" s="35"/>
      <c r="H23" s="35"/>
      <c r="I23" s="35"/>
      <c r="J23" s="35"/>
      <c r="K23" s="36"/>
      <c r="L23" s="40"/>
      <c r="N23" s="11">
        <f t="shared" si="0"/>
        <v>0</v>
      </c>
      <c r="O23" s="11">
        <f t="shared" si="1"/>
        <v>0</v>
      </c>
      <c r="P23" s="11">
        <f t="shared" si="2"/>
        <v>0</v>
      </c>
      <c r="Q23" s="11">
        <f t="shared" si="3"/>
        <v>0</v>
      </c>
      <c r="R23" s="11">
        <f t="shared" si="4"/>
        <v>0</v>
      </c>
      <c r="S23" s="11">
        <f t="shared" si="5"/>
        <v>0</v>
      </c>
      <c r="T23" s="11">
        <f t="shared" si="6"/>
        <v>0</v>
      </c>
      <c r="U23" s="11">
        <f t="shared" si="7"/>
        <v>0</v>
      </c>
      <c r="V23" s="11">
        <f t="shared" si="8"/>
        <v>0</v>
      </c>
      <c r="X23" s="11">
        <f t="shared" si="9"/>
        <v>0</v>
      </c>
      <c r="Y23" s="11">
        <f t="shared" si="10"/>
        <v>0</v>
      </c>
      <c r="Z23" s="11">
        <f t="shared" si="11"/>
        <v>0</v>
      </c>
      <c r="AA23" s="11">
        <f t="shared" si="12"/>
        <v>0</v>
      </c>
      <c r="AB23" s="11">
        <f t="shared" si="13"/>
        <v>0</v>
      </c>
      <c r="AC23" s="11">
        <f t="shared" si="14"/>
        <v>0</v>
      </c>
      <c r="AD23" s="11">
        <f t="shared" si="15"/>
        <v>0</v>
      </c>
      <c r="AE23" s="11">
        <f t="shared" si="16"/>
        <v>0</v>
      </c>
      <c r="AF23" s="11">
        <f t="shared" si="17"/>
        <v>0</v>
      </c>
      <c r="AH23" s="10">
        <f>IF(OR(ISERROR(N23),ISERROR(X23))=TRUE,"D欄請輸入至多7位整數、",IF(OR(D23&lt;&gt;N23,X23&lt;&gt;0),"D欄請輸入至多7位整數、",""))&amp;IF(D23&gt;=D24,"","D第16項&gt;=第17項、")</f>
      </c>
      <c r="AI23" s="10">
        <f>IF(OR(ISERROR(O23),ISERROR(Y23))=TRUE,"E欄請輸入至多9位整數、",IF(OR(E23&lt;&gt;O23,Y23&lt;&gt;0),"E欄請輸入至多9位整數、",""))&amp;IF(E23&gt;=E24,"","E第16項&gt;=第17項、")</f>
      </c>
      <c r="AJ23" s="10">
        <f>IF(OR(ISERROR(P23),ISERROR(Z23))=TRUE,"F欄請輸入至多7位整數、",IF(OR(F23&lt;&gt;P23,Z23&lt;&gt;0),"F欄請輸入至多7位整數、",""))&amp;IF(F23&gt;=F24,"","F第16項&gt;=第17項、")</f>
      </c>
      <c r="AK23" s="10">
        <f>IF(OR(ISERROR(Q23),ISERROR(AA23))=TRUE,"G欄請輸入至多9位整數、",IF(OR(G23&lt;&gt;Q23,AA23&lt;&gt;0),"G欄請輸入至多9位整數、",""))&amp;IF(G23&gt;=G24,"","G第16項&gt;=第17項、")</f>
      </c>
      <c r="AL23" s="10">
        <f>IF(OR(ISERROR(R23),ISERROR(AB23))=TRUE,"H欄請輸入至多7位整數、",IF(OR(H23&lt;&gt;R23,AB23&lt;&gt;0),"H欄請輸入至多7位整數、",""))&amp;IF(H23&gt;=H24,"","H第16項&gt;=第17項、")</f>
      </c>
      <c r="AM23" s="10">
        <f>IF(OR(ISERROR(S23),ISERROR(AC23))=TRUE,"I欄請輸入至多9位整數、",IF(OR(I23&lt;&gt;S23,AC23&lt;&gt;0),"I欄請輸入至多9位整數、",""))&amp;IF(I23&gt;=I24,"","I第16項&gt;=第17項、")</f>
      </c>
      <c r="AN23" s="10">
        <f>IF(OR(ISERROR(T23),ISERROR(AD23))=TRUE,"J欄請輸入至多7位整數、",IF(OR(J23&lt;&gt;T23,AD23&lt;&gt;0),"J欄請輸入至多7位整數、",""))&amp;IF(J23&gt;=J24,"","J第16項&gt;=第17項、")</f>
      </c>
      <c r="AO23" s="10">
        <f>IF(OR(ISERROR(U23),ISERROR(AE23))=TRUE,"K欄請輸入至多9位整數、",IF(OR(K23&lt;&gt;U23,AE23&lt;&gt;0),"K欄請輸入至多9位整數、",""))&amp;IF(K23&gt;=K24,"","K第16項&gt;=第17項、")</f>
      </c>
      <c r="AP23" s="10">
        <f>IF(OR(ISERROR(V23),ISERROR(AF23))=TRUE,"L欄請輸入至多9位整數、",IF(OR(L23&lt;&gt;V23,AF23&lt;&gt;0),"L欄請輸入至多9位整數、",""))&amp;IF(L23&gt;=L24,"","L第16項&gt;=第17項、")</f>
      </c>
      <c r="AR23" s="10">
        <f t="shared" si="27"/>
      </c>
      <c r="AS23" s="10">
        <f t="shared" si="28"/>
      </c>
      <c r="AU23" s="10">
        <f>IF(AND(COUNTIF(D8:K28,"&lt;&gt;")&gt;0,L23=""),"餘額不可空白、","")</f>
      </c>
    </row>
    <row r="24" spans="1:47" ht="63" customHeight="1">
      <c r="A24" s="12" t="s">
        <v>15</v>
      </c>
      <c r="B24" s="59" t="s">
        <v>196</v>
      </c>
      <c r="C24" s="25">
        <f t="shared" si="29"/>
      </c>
      <c r="D24" s="26"/>
      <c r="E24" s="26"/>
      <c r="F24" s="27"/>
      <c r="G24" s="27"/>
      <c r="H24" s="27"/>
      <c r="I24" s="27"/>
      <c r="J24" s="27"/>
      <c r="K24" s="28"/>
      <c r="L24" s="29"/>
      <c r="N24" s="31">
        <f t="shared" si="0"/>
        <v>0</v>
      </c>
      <c r="O24" s="31">
        <f t="shared" si="1"/>
        <v>0</v>
      </c>
      <c r="P24" s="31">
        <f t="shared" si="2"/>
        <v>0</v>
      </c>
      <c r="Q24" s="31">
        <f t="shared" si="3"/>
        <v>0</v>
      </c>
      <c r="R24" s="31">
        <f t="shared" si="4"/>
        <v>0</v>
      </c>
      <c r="S24" s="31">
        <f t="shared" si="5"/>
        <v>0</v>
      </c>
      <c r="T24" s="31">
        <f t="shared" si="6"/>
        <v>0</v>
      </c>
      <c r="U24" s="31">
        <f t="shared" si="7"/>
        <v>0</v>
      </c>
      <c r="V24" s="31">
        <f t="shared" si="8"/>
        <v>0</v>
      </c>
      <c r="X24" s="31">
        <f t="shared" si="9"/>
        <v>0</v>
      </c>
      <c r="Y24" s="31">
        <f t="shared" si="10"/>
        <v>0</v>
      </c>
      <c r="Z24" s="31">
        <f t="shared" si="11"/>
        <v>0</v>
      </c>
      <c r="AA24" s="31">
        <f t="shared" si="12"/>
        <v>0</v>
      </c>
      <c r="AB24" s="31">
        <f t="shared" si="13"/>
        <v>0</v>
      </c>
      <c r="AC24" s="31">
        <f t="shared" si="14"/>
        <v>0</v>
      </c>
      <c r="AD24" s="31">
        <f t="shared" si="15"/>
        <v>0</v>
      </c>
      <c r="AE24" s="31">
        <f t="shared" si="16"/>
        <v>0</v>
      </c>
      <c r="AF24" s="31">
        <f t="shared" si="17"/>
        <v>0</v>
      </c>
      <c r="AH24" s="30">
        <f>IF(OR(ISERROR(N24),ISERROR(X24))=TRUE,"D欄請輸入至多7位整數、",IF(OR(D24&lt;&gt;N24,X24&lt;&gt;0),"D欄請輸入至多7位整數、",""))</f>
      </c>
      <c r="AI24" s="30">
        <f>IF(OR(ISERROR(O24),ISERROR(Y24))=TRUE,"E欄請輸入至多9位整數、",IF(OR(E24&lt;&gt;O24,Y24&lt;&gt;0),"E欄請輸入至多9位整數、",""))</f>
      </c>
      <c r="AJ24" s="30">
        <f>IF(OR(ISERROR(P24),ISERROR(Z24))=TRUE,"F欄請輸入至多7位整數、",IF(OR(F24&lt;&gt;P24,Z24&lt;&gt;0),"F欄請輸入至多7位整數、",""))</f>
      </c>
      <c r="AK24" s="30">
        <f>IF(OR(ISERROR(Q24),ISERROR(AA24))=TRUE,"G欄請輸入至多9位整數、",IF(OR(G24&lt;&gt;Q24,AA24&lt;&gt;0),"G欄請輸入至多9位整數、",""))</f>
      </c>
      <c r="AL24" s="30">
        <f>IF(OR(ISERROR(R24),ISERROR(AB24))=TRUE,"H欄請輸入至多7位整數、",IF(OR(H24&lt;&gt;R24,AB24&lt;&gt;0),"H欄請輸入至多7位整數、",""))</f>
      </c>
      <c r="AM24" s="30">
        <f>IF(OR(ISERROR(S24),ISERROR(AC24))=TRUE,"I欄請輸入至多9位整數、",IF(OR(I24&lt;&gt;S24,AC24&lt;&gt;0),"I欄請輸入至多9位整數、",""))</f>
      </c>
      <c r="AN24" s="30">
        <f>IF(OR(ISERROR(T24),ISERROR(AD24))=TRUE,"J欄請輸入至多7位整數、",IF(OR(J24&lt;&gt;T24,AD24&lt;&gt;0),"J欄請輸入至多7位整數、",""))</f>
      </c>
      <c r="AO24" s="30">
        <f>IF(OR(ISERROR(U24),ISERROR(AE24))=TRUE,"K欄請輸入至多9位整數、",IF(OR(K24&lt;&gt;U24,AE24&lt;&gt;0),"K欄請輸入至多9位整數、",""))</f>
      </c>
      <c r="AP24" s="30">
        <f>IF(OR(ISERROR(V24),ISERROR(AF24))=TRUE,"L欄請輸入至多9位整數、",IF(OR(L24&lt;&gt;V24,AF24&lt;&gt;0),"L欄請輸入至多9位整數、",""))</f>
      </c>
      <c r="AR24" s="30">
        <f t="shared" si="27"/>
      </c>
      <c r="AS24" s="30">
        <f t="shared" si="28"/>
      </c>
      <c r="AU24" s="30">
        <f>IF(AND(COUNTIF(D8:K28,"&lt;&gt;")&gt;0,L24=""),"餘額不可空白、","")</f>
      </c>
    </row>
    <row r="25" spans="1:47" s="10" customFormat="1" ht="63" customHeight="1">
      <c r="A25" s="32" t="s">
        <v>16</v>
      </c>
      <c r="B25" s="59" t="s">
        <v>197</v>
      </c>
      <c r="C25" s="14">
        <f t="shared" si="29"/>
      </c>
      <c r="D25" s="34"/>
      <c r="E25" s="34"/>
      <c r="F25" s="35"/>
      <c r="G25" s="35"/>
      <c r="H25" s="35"/>
      <c r="I25" s="35"/>
      <c r="J25" s="35"/>
      <c r="K25" s="36"/>
      <c r="L25" s="40"/>
      <c r="N25" s="11">
        <f t="shared" si="0"/>
        <v>0</v>
      </c>
      <c r="O25" s="11">
        <f t="shared" si="1"/>
        <v>0</v>
      </c>
      <c r="P25" s="11">
        <f t="shared" si="2"/>
        <v>0</v>
      </c>
      <c r="Q25" s="11">
        <f t="shared" si="3"/>
        <v>0</v>
      </c>
      <c r="R25" s="11">
        <f t="shared" si="4"/>
        <v>0</v>
      </c>
      <c r="S25" s="11">
        <f t="shared" si="5"/>
        <v>0</v>
      </c>
      <c r="T25" s="11">
        <f t="shared" si="6"/>
        <v>0</v>
      </c>
      <c r="U25" s="11">
        <f t="shared" si="7"/>
        <v>0</v>
      </c>
      <c r="V25" s="11">
        <f t="shared" si="8"/>
        <v>0</v>
      </c>
      <c r="X25" s="11">
        <f t="shared" si="9"/>
        <v>0</v>
      </c>
      <c r="Y25" s="11">
        <f t="shared" si="10"/>
        <v>0</v>
      </c>
      <c r="Z25" s="11">
        <f t="shared" si="11"/>
        <v>0</v>
      </c>
      <c r="AA25" s="11">
        <f t="shared" si="12"/>
        <v>0</v>
      </c>
      <c r="AB25" s="11">
        <f t="shared" si="13"/>
        <v>0</v>
      </c>
      <c r="AC25" s="11">
        <f t="shared" si="14"/>
        <v>0</v>
      </c>
      <c r="AD25" s="11">
        <f t="shared" si="15"/>
        <v>0</v>
      </c>
      <c r="AE25" s="11">
        <f t="shared" si="16"/>
        <v>0</v>
      </c>
      <c r="AF25" s="11">
        <f t="shared" si="17"/>
        <v>0</v>
      </c>
      <c r="AH25" s="10">
        <f>IF(OR(ISERROR(N25),ISERROR(X25))=TRUE,"D欄請輸入至多7位整數、",IF(OR(D25&lt;&gt;N25,X25&lt;&gt;0),"D欄請輸入至多7位整數、",""))&amp;IF(D25&gt;=D26,"","D第18項&gt;=第19項、")</f>
      </c>
      <c r="AI25" s="10">
        <f>IF(OR(ISERROR(O25),ISERROR(Y25))=TRUE,"E欄請輸入至多9位整數、",IF(OR(E25&lt;&gt;O25,Y25&lt;&gt;0),"E欄請輸入至多9位整數、",""))&amp;IF(E25&gt;=E26,"","E第18項&gt;=第19項、")</f>
      </c>
      <c r="AJ25" s="10">
        <f>IF(OR(ISERROR(P25),ISERROR(Z25))=TRUE,"F欄請輸入至多7位整數、",IF(OR(F25&lt;&gt;P25,Z25&lt;&gt;0),"F欄請輸入至多7位整數、",""))&amp;IF(F25&gt;=F26,"","F第18項&gt;=第19項、")</f>
      </c>
      <c r="AK25" s="10">
        <f>IF(OR(ISERROR(Q25),ISERROR(AA25))=TRUE,"G欄請輸入至多9位整數、",IF(OR(G25&lt;&gt;Q25,AA25&lt;&gt;0),"G欄請輸入至多9位整數、",""))&amp;IF(G25&gt;=G26,"","G第18項&gt;=第19項、")</f>
      </c>
      <c r="AL25" s="10">
        <f>IF(OR(ISERROR(R25),ISERROR(AB25))=TRUE,"H欄請輸入至多7位整數、",IF(OR(H25&lt;&gt;R25,AB25&lt;&gt;0),"H欄請輸入至多7位整數、",""))&amp;IF(H25&gt;=H26,"","H第18項&gt;=第19項、")</f>
      </c>
      <c r="AM25" s="10">
        <f>IF(OR(ISERROR(S25),ISERROR(AC25))=TRUE,"I欄請輸入至多9位整數、",IF(OR(I25&lt;&gt;S25,AC25&lt;&gt;0),"I欄請輸入至多9位整數、",""))&amp;IF(I25&gt;=I26,"","I第18項&gt;=第19項、")</f>
      </c>
      <c r="AN25" s="10">
        <f>IF(OR(ISERROR(T25),ISERROR(AD25))=TRUE,"J欄請輸入至多7位整數、",IF(OR(J25&lt;&gt;T25,AD25&lt;&gt;0),"J欄請輸入至多7位整數、",""))&amp;IF(J25&gt;=J26,"","J第18項&gt;=第19項、")</f>
      </c>
      <c r="AO25" s="10">
        <f>IF(OR(ISERROR(U25),ISERROR(AE25))=TRUE,"K欄請輸入至多9位整數、",IF(OR(K25&lt;&gt;U25,AE25&lt;&gt;0),"K欄請輸入至多9位整數、",""))&amp;IF(K25&gt;=K26,"","K第18項&gt;=第19項、")</f>
      </c>
      <c r="AP25" s="10">
        <f>IF(OR(ISERROR(V25),ISERROR(AF25))=TRUE,"L欄請輸入至多9位整數、",IF(OR(L25&lt;&gt;V25,AF25&lt;&gt;0),"L欄請輸入至多9位整數、",""))&amp;IF(L25&gt;=L26,"","L第18項&gt;=第19項、")</f>
      </c>
      <c r="AR25" s="10">
        <f t="shared" si="27"/>
      </c>
      <c r="AS25" s="10">
        <f t="shared" si="28"/>
      </c>
      <c r="AU25" s="10">
        <f>IF(AND(COUNTIF(D8:K28,"&lt;&gt;")&gt;0,L25=""),"餘額不可空白、","")</f>
      </c>
    </row>
    <row r="26" spans="1:47" ht="69.75" customHeight="1">
      <c r="A26" s="12" t="s">
        <v>17</v>
      </c>
      <c r="B26" s="59" t="s">
        <v>198</v>
      </c>
      <c r="C26" s="25">
        <f t="shared" si="29"/>
      </c>
      <c r="D26" s="26"/>
      <c r="E26" s="26"/>
      <c r="F26" s="27"/>
      <c r="G26" s="27"/>
      <c r="H26" s="27"/>
      <c r="I26" s="27"/>
      <c r="J26" s="27"/>
      <c r="K26" s="28"/>
      <c r="L26" s="29"/>
      <c r="N26" s="31">
        <f t="shared" si="0"/>
        <v>0</v>
      </c>
      <c r="O26" s="31">
        <f t="shared" si="1"/>
        <v>0</v>
      </c>
      <c r="P26" s="31">
        <f t="shared" si="2"/>
        <v>0</v>
      </c>
      <c r="Q26" s="31">
        <f t="shared" si="3"/>
        <v>0</v>
      </c>
      <c r="R26" s="31">
        <f t="shared" si="4"/>
        <v>0</v>
      </c>
      <c r="S26" s="31">
        <f t="shared" si="5"/>
        <v>0</v>
      </c>
      <c r="T26" s="31">
        <f t="shared" si="6"/>
        <v>0</v>
      </c>
      <c r="U26" s="31">
        <f t="shared" si="7"/>
        <v>0</v>
      </c>
      <c r="V26" s="31">
        <f t="shared" si="8"/>
        <v>0</v>
      </c>
      <c r="X26" s="31">
        <f t="shared" si="9"/>
        <v>0</v>
      </c>
      <c r="Y26" s="31">
        <f t="shared" si="10"/>
        <v>0</v>
      </c>
      <c r="Z26" s="31">
        <f t="shared" si="11"/>
        <v>0</v>
      </c>
      <c r="AA26" s="31">
        <f t="shared" si="12"/>
        <v>0</v>
      </c>
      <c r="AB26" s="31">
        <f t="shared" si="13"/>
        <v>0</v>
      </c>
      <c r="AC26" s="31">
        <f t="shared" si="14"/>
        <v>0</v>
      </c>
      <c r="AD26" s="31">
        <f t="shared" si="15"/>
        <v>0</v>
      </c>
      <c r="AE26" s="31">
        <f t="shared" si="16"/>
        <v>0</v>
      </c>
      <c r="AF26" s="31">
        <f t="shared" si="17"/>
        <v>0</v>
      </c>
      <c r="AH26" s="30">
        <f>IF(OR(ISERROR(N26),ISERROR(X26))=TRUE,"D欄請輸入至多7位整數、",IF(OR(D26&lt;&gt;N26,X26&lt;&gt;0),"D欄請輸入至多7位整數、",""))&amp;IF(D26&gt;=D27,"","D第19項&gt;=第20項、")</f>
      </c>
      <c r="AI26" s="30">
        <f>IF(OR(ISERROR(O26),ISERROR(Y26))=TRUE,"E欄請輸入至多9位整數、",IF(OR(E26&lt;&gt;O26,Y26&lt;&gt;0),"E欄請輸入至多9位整數、",""))&amp;IF(E26&gt;=E27,"","E第19項&gt;=第20項、")</f>
      </c>
      <c r="AJ26" s="30">
        <f>IF(OR(ISERROR(P26),ISERROR(Z26))=TRUE,"F欄請輸入至多7位整數、",IF(OR(F26&lt;&gt;P26,Z26&lt;&gt;0),"F欄請輸入至多7位整數、",""))&amp;IF(F26&gt;=F27,"","F第19項&gt;=第20項、")</f>
      </c>
      <c r="AK26" s="30">
        <f>IF(OR(ISERROR(Q26),ISERROR(AA26))=TRUE,"G欄請輸入至多9位整數、",IF(OR(G26&lt;&gt;Q26,AA26&lt;&gt;0),"G欄請輸入至多9位整數、",""))&amp;IF(G26&gt;=G27,"","G第19項&gt;=第20項、")</f>
      </c>
      <c r="AL26" s="30">
        <f>IF(OR(ISERROR(R26),ISERROR(AB26))=TRUE,"H欄請輸入至多7位整數、",IF(OR(H26&lt;&gt;R26,AB26&lt;&gt;0),"H欄請輸入至多7位整數、",""))&amp;IF(H26&gt;=H27,"","H第19項&gt;=第20項、")</f>
      </c>
      <c r="AM26" s="30">
        <f>IF(OR(ISERROR(S26),ISERROR(AC26))=TRUE,"I欄請輸入至多9位整數、",IF(OR(I26&lt;&gt;S26,AC26&lt;&gt;0),"I欄請輸入至多9位整數、",""))&amp;IF(I26&gt;=I27,"","I第19項&gt;=第20項、")</f>
      </c>
      <c r="AN26" s="30">
        <f>IF(OR(ISERROR(T26),ISERROR(AD26))=TRUE,"J欄請輸入至多7位整數、",IF(OR(J26&lt;&gt;T26,AD26&lt;&gt;0),"J欄請輸入至多7位整數、",""))&amp;IF(J26&gt;=J27,"","J第19項&gt;=第20項、")</f>
      </c>
      <c r="AO26" s="30">
        <f>IF(OR(ISERROR(U26),ISERROR(AE26))=TRUE,"K欄請輸入至多9位整數、",IF(OR(K26&lt;&gt;U26,AE26&lt;&gt;0),"K欄請輸入至多9位整數、",""))&amp;IF(K26&gt;=K27,"","K第19項&gt;=第20項、")</f>
      </c>
      <c r="AP26" s="30">
        <f>IF(OR(ISERROR(V26),ISERROR(AF26))=TRUE,"L欄請輸入至多9位整數、",IF(OR(L26&lt;&gt;V26,AF26&lt;&gt;0),"L欄請輸入至多9位整數、",""))&amp;IF(L26&gt;=L27,"","L第19項&gt;=第20項、")</f>
      </c>
      <c r="AR26" s="30">
        <f t="shared" si="27"/>
      </c>
      <c r="AS26" s="30">
        <f t="shared" si="28"/>
      </c>
      <c r="AU26" s="30">
        <f>IF(AND(COUNTIF(D8:K28,"&lt;&gt;")&gt;0,L26=""),"餘額不可空白、","")</f>
      </c>
    </row>
    <row r="27" spans="1:47" s="10" customFormat="1" ht="71.25" customHeight="1">
      <c r="A27" s="32" t="s">
        <v>18</v>
      </c>
      <c r="B27" s="59" t="s">
        <v>199</v>
      </c>
      <c r="C27" s="14">
        <f t="shared" si="29"/>
      </c>
      <c r="D27" s="34"/>
      <c r="E27" s="34"/>
      <c r="F27" s="35"/>
      <c r="G27" s="35"/>
      <c r="H27" s="35"/>
      <c r="I27" s="35"/>
      <c r="J27" s="35"/>
      <c r="K27" s="36"/>
      <c r="L27" s="40"/>
      <c r="N27" s="11">
        <f t="shared" si="0"/>
        <v>0</v>
      </c>
      <c r="O27" s="11">
        <f t="shared" si="1"/>
        <v>0</v>
      </c>
      <c r="P27" s="11">
        <f t="shared" si="2"/>
        <v>0</v>
      </c>
      <c r="Q27" s="11">
        <f t="shared" si="3"/>
        <v>0</v>
      </c>
      <c r="R27" s="11">
        <f t="shared" si="4"/>
        <v>0</v>
      </c>
      <c r="S27" s="11">
        <f t="shared" si="5"/>
        <v>0</v>
      </c>
      <c r="T27" s="11">
        <f t="shared" si="6"/>
        <v>0</v>
      </c>
      <c r="U27" s="11">
        <f t="shared" si="7"/>
        <v>0</v>
      </c>
      <c r="V27" s="11">
        <f t="shared" si="8"/>
        <v>0</v>
      </c>
      <c r="X27" s="11">
        <f t="shared" si="9"/>
        <v>0</v>
      </c>
      <c r="Y27" s="11">
        <f t="shared" si="10"/>
        <v>0</v>
      </c>
      <c r="Z27" s="11">
        <f t="shared" si="11"/>
        <v>0</v>
      </c>
      <c r="AA27" s="11">
        <f t="shared" si="12"/>
        <v>0</v>
      </c>
      <c r="AB27" s="11">
        <f t="shared" si="13"/>
        <v>0</v>
      </c>
      <c r="AC27" s="11">
        <f t="shared" si="14"/>
        <v>0</v>
      </c>
      <c r="AD27" s="11">
        <f t="shared" si="15"/>
        <v>0</v>
      </c>
      <c r="AE27" s="11">
        <f t="shared" si="16"/>
        <v>0</v>
      </c>
      <c r="AF27" s="11">
        <f t="shared" si="17"/>
        <v>0</v>
      </c>
      <c r="AH27" s="10">
        <f>IF(OR(ISERROR(N27),ISERROR(X27))=TRUE,"D欄請輸入至多7位整數、",IF(OR(D27&lt;&gt;N27,X27&lt;&gt;0),"D欄請輸入至多7位整數、",""))</f>
      </c>
      <c r="AI27" s="10">
        <f>IF(OR(ISERROR(O27),ISERROR(Y27))=TRUE,"E欄請輸入至多9位整數、",IF(OR(E27&lt;&gt;O27,Y27&lt;&gt;0),"E欄請輸入至多9位整數、",""))</f>
      </c>
      <c r="AJ27" s="10">
        <f>IF(OR(ISERROR(P27),ISERROR(Z27))=TRUE,"F欄請輸入至多7位整數、",IF(OR(F27&lt;&gt;P27,Z27&lt;&gt;0),"F欄請輸入至多7位整數、",""))</f>
      </c>
      <c r="AK27" s="10">
        <f>IF(OR(ISERROR(Q27),ISERROR(AA27))=TRUE,"G欄請輸入至多9位整數、",IF(OR(G27&lt;&gt;Q27,AA27&lt;&gt;0),"G欄請輸入至多9位整數、",""))</f>
      </c>
      <c r="AL27" s="10">
        <f>IF(OR(ISERROR(R27),ISERROR(AB27))=TRUE,"H欄請輸入至多7位整數、",IF(OR(H27&lt;&gt;R27,AB27&lt;&gt;0),"H欄請輸入至多7位整數、",""))</f>
      </c>
      <c r="AM27" s="10">
        <f>IF(OR(ISERROR(S27),ISERROR(AC27))=TRUE,"I欄請輸入至多9位整數、",IF(OR(I27&lt;&gt;S27,AC27&lt;&gt;0),"I欄請輸入至多9位整數、",""))</f>
      </c>
      <c r="AN27" s="10">
        <f>IF(OR(ISERROR(T27),ISERROR(AD27))=TRUE,"J欄請輸入至多7位整數、",IF(OR(J27&lt;&gt;T27,AD27&lt;&gt;0),"J欄請輸入至多7位整數、",""))</f>
      </c>
      <c r="AO27" s="10">
        <f>IF(OR(ISERROR(U27),ISERROR(AE27))=TRUE,"K欄請輸入至多9位整數、",IF(OR(K27&lt;&gt;U27,AE27&lt;&gt;0),"K欄請輸入至多9位整數、",""))</f>
      </c>
      <c r="AP27" s="10">
        <f>IF(OR(ISERROR(V27),ISERROR(AF27))=TRUE,"L欄請輸入至多9位整數、",IF(OR(L27&lt;&gt;V27,AF27&lt;&gt;0),"L欄請輸入至多9位整數、",""))</f>
      </c>
      <c r="AR27" s="10">
        <f t="shared" si="27"/>
      </c>
      <c r="AS27" s="10">
        <f t="shared" si="28"/>
      </c>
      <c r="AU27" s="10">
        <f>IF(AND(COUNTIF(D8:K28,"&lt;&gt;")&gt;0,L27=""),"餘額不可空白、","")</f>
      </c>
    </row>
    <row r="28" spans="1:45" ht="36.75" customHeight="1">
      <c r="A28" s="12" t="s">
        <v>19</v>
      </c>
      <c r="B28" s="13" t="s">
        <v>57</v>
      </c>
      <c r="C28" s="25">
        <f t="shared" si="29"/>
      </c>
      <c r="D28" s="26"/>
      <c r="E28" s="26"/>
      <c r="F28" s="27"/>
      <c r="G28" s="27"/>
      <c r="H28" s="27"/>
      <c r="I28" s="27"/>
      <c r="J28" s="27"/>
      <c r="K28" s="28"/>
      <c r="L28" s="38"/>
      <c r="N28" s="31">
        <f t="shared" si="0"/>
        <v>0</v>
      </c>
      <c r="O28" s="31">
        <f t="shared" si="1"/>
        <v>0</v>
      </c>
      <c r="P28" s="31">
        <f t="shared" si="2"/>
        <v>0</v>
      </c>
      <c r="Q28" s="31">
        <f t="shared" si="3"/>
        <v>0</v>
      </c>
      <c r="R28" s="31">
        <f t="shared" si="4"/>
        <v>0</v>
      </c>
      <c r="S28" s="31">
        <f t="shared" si="5"/>
        <v>0</v>
      </c>
      <c r="T28" s="31">
        <f t="shared" si="6"/>
        <v>0</v>
      </c>
      <c r="U28" s="31">
        <f t="shared" si="7"/>
        <v>0</v>
      </c>
      <c r="V28" s="31">
        <f t="shared" si="8"/>
        <v>0</v>
      </c>
      <c r="X28" s="31">
        <f t="shared" si="9"/>
        <v>0</v>
      </c>
      <c r="Y28" s="31">
        <f t="shared" si="10"/>
        <v>0</v>
      </c>
      <c r="Z28" s="31">
        <f t="shared" si="11"/>
        <v>0</v>
      </c>
      <c r="AA28" s="31">
        <f t="shared" si="12"/>
        <v>0</v>
      </c>
      <c r="AB28" s="31">
        <f t="shared" si="13"/>
        <v>0</v>
      </c>
      <c r="AC28" s="31">
        <f t="shared" si="14"/>
        <v>0</v>
      </c>
      <c r="AD28" s="31">
        <f t="shared" si="15"/>
        <v>0</v>
      </c>
      <c r="AE28" s="31">
        <f t="shared" si="16"/>
        <v>0</v>
      </c>
      <c r="AF28" s="31">
        <f t="shared" si="17"/>
        <v>0</v>
      </c>
      <c r="AH28" s="30">
        <f>IF(OR(ISERROR(N28),ISERROR(X28))=TRUE,"D欄請輸入至多7位整數、",IF(OR(D28&lt;&gt;N28,X28&lt;&gt;0),"D欄請輸入至多7位整數、",""))</f>
      </c>
      <c r="AI28" s="30">
        <f>IF(OR(ISERROR(O28),ISERROR(Y28))=TRUE,"E欄請輸入至多9位整數、",IF(OR(E28&lt;&gt;O28,Y28&lt;&gt;0),"E欄請輸入至多9位整數、",""))</f>
      </c>
      <c r="AJ28" s="30">
        <f>IF(OR(ISERROR(P28),ISERROR(Z28))=TRUE,"F欄請輸入至多7位整數、",IF(OR(F28&lt;&gt;P28,Z28&lt;&gt;0),"F欄請輸入至多7位整數、",""))</f>
      </c>
      <c r="AK28" s="30">
        <f>IF(OR(ISERROR(Q28),ISERROR(AA28))=TRUE,"G欄請輸入至多9位整數、",IF(OR(G28&lt;&gt;Q28,AA28&lt;&gt;0),"G欄請輸入至多9位整數、",""))</f>
      </c>
      <c r="AL28" s="30">
        <f>IF(OR(ISERROR(R28),ISERROR(AB28))=TRUE,"H欄請輸入至多7位整數、",IF(OR(H28&lt;&gt;R28,AB28&lt;&gt;0),"H欄請輸入至多7位整數、",""))</f>
      </c>
      <c r="AM28" s="30">
        <f>IF(OR(ISERROR(S28),ISERROR(AC28))=TRUE,"I欄請輸入至多9位整數、",IF(OR(I28&lt;&gt;S28,AC28&lt;&gt;0),"I欄請輸入至多9位整數、",""))</f>
      </c>
      <c r="AN28" s="30">
        <f>IF(OR(ISERROR(T28),ISERROR(AD28))=TRUE,"J欄請輸入至多7位整數、",IF(OR(J28&lt;&gt;T28,AD28&lt;&gt;0),"J欄請輸入至多7位整數、",""))</f>
      </c>
      <c r="AO28" s="30">
        <f>IF(OR(ISERROR(U28),ISERROR(AE28))=TRUE,"K欄請輸入至多9位整數、",IF(OR(K28&lt;&gt;U28,AE28&lt;&gt;0),"K欄請輸入至多9位整數、",""))</f>
      </c>
      <c r="AP28" s="30">
        <f>IF(OR(ISERROR(V28),ISERROR(AF28))=TRUE,"L欄請輸入至多9位整數、",IF(OR(L28&lt;&gt;V28,AF28&lt;&gt;0),"L欄請輸入至多9位整數、",""))</f>
      </c>
      <c r="AR28" s="30">
        <f t="shared" si="27"/>
      </c>
      <c r="AS28" s="30">
        <f t="shared" si="28"/>
      </c>
    </row>
    <row r="29" spans="1:11" s="41" customFormat="1" ht="54" customHeight="1">
      <c r="A29" s="86" t="s">
        <v>195</v>
      </c>
      <c r="B29" s="87"/>
      <c r="C29" s="87"/>
      <c r="D29" s="87"/>
      <c r="E29" s="87"/>
      <c r="F29" s="87"/>
      <c r="G29" s="87"/>
      <c r="H29" s="87"/>
      <c r="I29" s="87"/>
      <c r="J29" s="87"/>
      <c r="K29" s="87"/>
    </row>
    <row r="30" spans="1:11" s="41" customFormat="1" ht="20.25" customHeight="1">
      <c r="A30" s="60" t="s">
        <v>194</v>
      </c>
      <c r="B30" s="61"/>
      <c r="C30" s="61"/>
      <c r="D30" s="61"/>
      <c r="E30" s="61"/>
      <c r="F30" s="61"/>
      <c r="G30" s="57"/>
      <c r="H30" s="57"/>
      <c r="I30" s="57"/>
      <c r="J30" s="57"/>
      <c r="K30" s="57"/>
    </row>
    <row r="31" spans="1:12" ht="21.75" customHeight="1">
      <c r="A31" s="60" t="s">
        <v>200</v>
      </c>
      <c r="B31" s="79"/>
      <c r="C31" s="79"/>
      <c r="D31" s="79"/>
      <c r="E31" s="79"/>
      <c r="F31" s="79"/>
      <c r="G31" s="79"/>
      <c r="H31" s="79"/>
      <c r="I31" s="79"/>
      <c r="J31" s="79"/>
      <c r="K31" s="79"/>
      <c r="L31" s="79"/>
    </row>
    <row r="32" ht="28.5" customHeight="1"/>
    <row r="33" ht="28.5" customHeight="1"/>
    <row r="34" ht="28.5" customHeight="1"/>
    <row r="35" ht="28.5" customHeight="1"/>
    <row r="36" ht="28.5" customHeight="1"/>
    <row r="37" ht="28.5" customHeight="1"/>
    <row r="38" ht="28.5" customHeight="1"/>
    <row r="39" ht="28.5" customHeight="1"/>
    <row r="40" ht="28.5" customHeight="1"/>
    <row r="41" ht="28.5" customHeight="1"/>
    <row r="42" ht="28.5" customHeight="1"/>
    <row r="43" ht="28.5" customHeight="1"/>
    <row r="44" ht="28.5" customHeight="1"/>
    <row r="45" ht="28.5" customHeight="1"/>
    <row r="46" ht="28.5" customHeight="1"/>
    <row r="47" ht="28.5" customHeight="1"/>
    <row r="48" ht="28.5" customHeight="1"/>
    <row r="49" ht="28.5" customHeight="1"/>
    <row r="50" ht="28.5" customHeight="1"/>
    <row r="51" ht="28.5" customHeight="1"/>
    <row r="52" ht="28.5" customHeight="1"/>
    <row r="53" ht="28.5" customHeight="1"/>
    <row r="54" ht="28.5" customHeight="1"/>
    <row r="55" ht="28.5" customHeight="1"/>
    <row r="56" ht="28.5" customHeight="1"/>
    <row r="57" ht="28.5" customHeight="1"/>
    <row r="58" ht="28.5" customHeight="1"/>
    <row r="59" ht="28.5" customHeight="1"/>
    <row r="60" ht="28.5" customHeight="1"/>
    <row r="61" ht="28.5" customHeight="1"/>
    <row r="62" ht="28.5" customHeight="1"/>
    <row r="63" ht="28.5" customHeight="1"/>
    <row r="64" ht="28.5" customHeight="1"/>
    <row r="65" ht="28.5" customHeight="1"/>
  </sheetData>
  <sheetProtection/>
  <protectedRanges>
    <protectedRange sqref="H2:H3" name="範圍9_1"/>
    <protectedRange sqref="D1:K1" name="範圍1_1"/>
    <protectedRange sqref="D2:G3" name="範圍8_1"/>
  </protectedRanges>
  <mergeCells count="16">
    <mergeCell ref="A31:L31"/>
    <mergeCell ref="E3:F3"/>
    <mergeCell ref="D1:L1"/>
    <mergeCell ref="D2:G2"/>
    <mergeCell ref="F6:G6"/>
    <mergeCell ref="H6:I6"/>
    <mergeCell ref="L4:L6"/>
    <mergeCell ref="A29:K29"/>
    <mergeCell ref="D4:K4"/>
    <mergeCell ref="A30:F30"/>
    <mergeCell ref="F5:I5"/>
    <mergeCell ref="J5:K6"/>
    <mergeCell ref="D5:E6"/>
    <mergeCell ref="A4:A7"/>
    <mergeCell ref="C4:C7"/>
    <mergeCell ref="B4:B7"/>
  </mergeCells>
  <printOptions/>
  <pageMargins left="0.75" right="0.75" top="1" bottom="1" header="0.5" footer="0.5"/>
  <pageSetup horizontalDpi="600" verticalDpi="600" orientation="landscape" paperSize="8" scale="65" r:id="rId2"/>
  <drawing r:id="rId1"/>
</worksheet>
</file>

<file path=xl/worksheets/sheet2.xml><?xml version="1.0" encoding="utf-8"?>
<worksheet xmlns="http://schemas.openxmlformats.org/spreadsheetml/2006/main" xmlns:r="http://schemas.openxmlformats.org/officeDocument/2006/relationships">
  <dimension ref="A1:C38"/>
  <sheetViews>
    <sheetView workbookViewId="0" topLeftCell="A1">
      <pane ySplit="2" topLeftCell="BM3" activePane="bottomLeft" state="frozen"/>
      <selection pane="topLeft" activeCell="A1" sqref="A1"/>
      <selection pane="bottomLeft" activeCell="A1" sqref="A1:C1"/>
    </sheetView>
  </sheetViews>
  <sheetFormatPr defaultColWidth="9.00390625" defaultRowHeight="16.5"/>
  <cols>
    <col min="1" max="1" width="6.625" style="51" customWidth="1"/>
    <col min="2" max="2" width="40.625" style="51" customWidth="1"/>
    <col min="3" max="3" width="20.625" style="55" customWidth="1"/>
    <col min="4" max="4" width="9.125" style="51" customWidth="1"/>
    <col min="5" max="5" width="25.75390625" style="51" customWidth="1"/>
    <col min="6" max="6" width="12.00390625" style="51" customWidth="1"/>
    <col min="7" max="16384" width="9.00390625" style="51" customWidth="1"/>
  </cols>
  <sheetData>
    <row r="1" spans="1:3" ht="39.75" customHeight="1">
      <c r="A1" s="89" t="s">
        <v>169</v>
      </c>
      <c r="B1" s="89"/>
      <c r="C1" s="89"/>
    </row>
    <row r="2" spans="1:3" ht="21">
      <c r="A2" s="42" t="s">
        <v>149</v>
      </c>
      <c r="B2" s="43" t="s">
        <v>146</v>
      </c>
      <c r="C2" s="44" t="s">
        <v>147</v>
      </c>
    </row>
    <row r="3" spans="1:3" ht="21">
      <c r="A3" s="52">
        <v>1</v>
      </c>
      <c r="B3" s="45" t="s">
        <v>150</v>
      </c>
      <c r="C3" s="54" t="s">
        <v>144</v>
      </c>
    </row>
    <row r="4" spans="1:3" ht="21">
      <c r="A4" s="52">
        <v>2</v>
      </c>
      <c r="B4" s="45" t="s">
        <v>143</v>
      </c>
      <c r="C4" s="54" t="s">
        <v>142</v>
      </c>
    </row>
    <row r="5" spans="1:3" ht="21">
      <c r="A5" s="52">
        <v>3</v>
      </c>
      <c r="B5" s="45" t="s">
        <v>141</v>
      </c>
      <c r="C5" s="54" t="s">
        <v>140</v>
      </c>
    </row>
    <row r="6" spans="1:3" ht="21">
      <c r="A6" s="52">
        <v>4</v>
      </c>
      <c r="B6" s="45" t="s">
        <v>139</v>
      </c>
      <c r="C6" s="54" t="s">
        <v>138</v>
      </c>
    </row>
    <row r="7" spans="1:3" ht="21">
      <c r="A7" s="52">
        <v>5</v>
      </c>
      <c r="B7" s="45" t="s">
        <v>151</v>
      </c>
      <c r="C7" s="54" t="s">
        <v>111</v>
      </c>
    </row>
    <row r="8" spans="1:3" ht="21">
      <c r="A8" s="52">
        <v>6</v>
      </c>
      <c r="B8" s="45" t="s">
        <v>137</v>
      </c>
      <c r="C8" s="54" t="s">
        <v>136</v>
      </c>
    </row>
    <row r="9" spans="1:3" ht="21">
      <c r="A9" s="52">
        <v>7</v>
      </c>
      <c r="B9" s="45" t="s">
        <v>135</v>
      </c>
      <c r="C9" s="54" t="s">
        <v>134</v>
      </c>
    </row>
    <row r="10" spans="1:3" ht="21">
      <c r="A10" s="52">
        <v>8</v>
      </c>
      <c r="B10" s="45" t="s">
        <v>152</v>
      </c>
      <c r="C10" s="54" t="s">
        <v>129</v>
      </c>
    </row>
    <row r="11" spans="1:3" ht="21">
      <c r="A11" s="52">
        <v>9</v>
      </c>
      <c r="B11" s="45" t="s">
        <v>125</v>
      </c>
      <c r="C11" s="54" t="s">
        <v>124</v>
      </c>
    </row>
    <row r="12" spans="1:3" ht="21">
      <c r="A12" s="52">
        <v>10</v>
      </c>
      <c r="B12" s="45" t="s">
        <v>153</v>
      </c>
      <c r="C12" s="54" t="s">
        <v>123</v>
      </c>
    </row>
    <row r="13" spans="1:3" ht="21">
      <c r="A13" s="52">
        <v>11</v>
      </c>
      <c r="B13" s="45" t="s">
        <v>154</v>
      </c>
      <c r="C13" s="54" t="s">
        <v>106</v>
      </c>
    </row>
    <row r="14" spans="1:3" ht="21">
      <c r="A14" s="52">
        <v>12</v>
      </c>
      <c r="B14" s="45" t="s">
        <v>122</v>
      </c>
      <c r="C14" s="54" t="s">
        <v>121</v>
      </c>
    </row>
    <row r="15" spans="1:3" ht="21">
      <c r="A15" s="52">
        <v>13</v>
      </c>
      <c r="B15" s="45" t="s">
        <v>120</v>
      </c>
      <c r="C15" s="54" t="s">
        <v>119</v>
      </c>
    </row>
    <row r="16" spans="1:3" ht="21">
      <c r="A16" s="52">
        <v>14</v>
      </c>
      <c r="B16" s="45" t="s">
        <v>155</v>
      </c>
      <c r="C16" s="54" t="s">
        <v>118</v>
      </c>
    </row>
    <row r="17" spans="1:3" ht="21">
      <c r="A17" s="52">
        <v>15</v>
      </c>
      <c r="B17" s="45" t="s">
        <v>156</v>
      </c>
      <c r="C17" s="54" t="s">
        <v>117</v>
      </c>
    </row>
    <row r="18" spans="1:3" ht="21">
      <c r="A18" s="52">
        <v>16</v>
      </c>
      <c r="B18" s="48" t="s">
        <v>157</v>
      </c>
      <c r="C18" s="54" t="s">
        <v>116</v>
      </c>
    </row>
    <row r="19" spans="1:3" ht="21">
      <c r="A19" s="52">
        <v>17</v>
      </c>
      <c r="B19" s="49" t="s">
        <v>158</v>
      </c>
      <c r="C19" s="54" t="s">
        <v>115</v>
      </c>
    </row>
    <row r="20" spans="1:3" ht="21">
      <c r="A20" s="52">
        <v>18</v>
      </c>
      <c r="B20" s="45" t="s">
        <v>113</v>
      </c>
      <c r="C20" s="54" t="s">
        <v>112</v>
      </c>
    </row>
    <row r="21" spans="1:3" ht="21">
      <c r="A21" s="52">
        <v>19</v>
      </c>
      <c r="B21" s="45" t="s">
        <v>167</v>
      </c>
      <c r="C21" s="54" t="s">
        <v>159</v>
      </c>
    </row>
    <row r="22" spans="1:3" ht="21">
      <c r="A22" s="53">
        <v>20</v>
      </c>
      <c r="B22" s="45" t="s">
        <v>110</v>
      </c>
      <c r="C22" s="54" t="s">
        <v>109</v>
      </c>
    </row>
    <row r="23" spans="1:3" ht="21">
      <c r="A23" s="53">
        <v>21</v>
      </c>
      <c r="B23" s="46" t="s">
        <v>108</v>
      </c>
      <c r="C23" s="54" t="s">
        <v>107</v>
      </c>
    </row>
    <row r="24" spans="1:3" ht="21">
      <c r="A24" s="53">
        <v>22</v>
      </c>
      <c r="B24" s="46" t="s">
        <v>160</v>
      </c>
      <c r="C24" s="54" t="s">
        <v>105</v>
      </c>
    </row>
    <row r="25" spans="1:3" ht="21">
      <c r="A25" s="53">
        <v>23</v>
      </c>
      <c r="B25" s="47" t="s">
        <v>161</v>
      </c>
      <c r="C25" s="54" t="s">
        <v>114</v>
      </c>
    </row>
    <row r="26" spans="1:3" ht="21">
      <c r="A26" s="53">
        <v>24</v>
      </c>
      <c r="B26" s="45" t="s">
        <v>82</v>
      </c>
      <c r="C26" s="54" t="s">
        <v>81</v>
      </c>
    </row>
    <row r="27" spans="1:3" ht="21">
      <c r="A27" s="53">
        <v>25</v>
      </c>
      <c r="B27" s="45" t="s">
        <v>162</v>
      </c>
      <c r="C27" s="54" t="s">
        <v>80</v>
      </c>
    </row>
    <row r="28" spans="1:3" ht="21">
      <c r="A28" s="53">
        <v>26</v>
      </c>
      <c r="B28" s="45" t="s">
        <v>79</v>
      </c>
      <c r="C28" s="54" t="s">
        <v>78</v>
      </c>
    </row>
    <row r="29" spans="1:3" ht="21">
      <c r="A29" s="53">
        <v>27</v>
      </c>
      <c r="B29" s="47" t="s">
        <v>163</v>
      </c>
      <c r="C29" s="54" t="s">
        <v>133</v>
      </c>
    </row>
    <row r="30" spans="1:3" ht="21">
      <c r="A30" s="53">
        <v>28</v>
      </c>
      <c r="B30" s="45" t="s">
        <v>75</v>
      </c>
      <c r="C30" s="54" t="s">
        <v>74</v>
      </c>
    </row>
    <row r="31" spans="1:3" ht="21">
      <c r="A31" s="53">
        <v>29</v>
      </c>
      <c r="B31" s="46" t="s">
        <v>164</v>
      </c>
      <c r="C31" s="54" t="s">
        <v>73</v>
      </c>
    </row>
    <row r="32" spans="1:3" ht="21">
      <c r="A32" s="53">
        <v>30</v>
      </c>
      <c r="B32" s="47" t="s">
        <v>168</v>
      </c>
      <c r="C32" s="54" t="s">
        <v>98</v>
      </c>
    </row>
    <row r="33" spans="1:3" ht="21">
      <c r="A33" s="53">
        <v>31</v>
      </c>
      <c r="B33" s="46" t="s">
        <v>165</v>
      </c>
      <c r="C33" s="54" t="s">
        <v>72</v>
      </c>
    </row>
    <row r="34" spans="1:3" ht="21">
      <c r="A34" s="53">
        <v>32</v>
      </c>
      <c r="B34" s="47" t="s">
        <v>166</v>
      </c>
      <c r="C34" s="54" t="s">
        <v>76</v>
      </c>
    </row>
    <row r="35" spans="1:3" ht="21">
      <c r="A35" s="53">
        <v>33</v>
      </c>
      <c r="B35" s="45" t="s">
        <v>67</v>
      </c>
      <c r="C35" s="54" t="s">
        <v>66</v>
      </c>
    </row>
    <row r="36" spans="1:3" ht="21">
      <c r="A36" s="53">
        <v>34</v>
      </c>
      <c r="B36" s="45" t="s">
        <v>65</v>
      </c>
      <c r="C36" s="54" t="s">
        <v>64</v>
      </c>
    </row>
    <row r="37" spans="1:3" ht="21">
      <c r="A37" s="53">
        <v>35</v>
      </c>
      <c r="B37" s="45" t="s">
        <v>63</v>
      </c>
      <c r="C37" s="54" t="s">
        <v>62</v>
      </c>
    </row>
    <row r="38" spans="1:3" ht="21">
      <c r="A38" s="53">
        <v>36</v>
      </c>
      <c r="B38" s="45" t="s">
        <v>59</v>
      </c>
      <c r="C38" s="54" t="s">
        <v>58</v>
      </c>
    </row>
  </sheetData>
  <sheetProtection password="CA9C" sheet="1" objects="1" scenarios="1"/>
  <mergeCells count="1">
    <mergeCell ref="A1:C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28"/>
  <sheetViews>
    <sheetView workbookViewId="0" topLeftCell="A1">
      <pane ySplit="1" topLeftCell="BM2" activePane="bottomLeft" state="frozen"/>
      <selection pane="topLeft" activeCell="A1" sqref="A1"/>
      <selection pane="bottomLeft" activeCell="A1" sqref="A1:C1"/>
    </sheetView>
  </sheetViews>
  <sheetFormatPr defaultColWidth="9.00390625" defaultRowHeight="16.5"/>
  <cols>
    <col min="1" max="1" width="6.625" style="51" customWidth="1"/>
    <col min="2" max="2" width="40.625" style="51" customWidth="1"/>
    <col min="3" max="3" width="20.625" style="51" customWidth="1"/>
    <col min="4" max="4" width="6.375" style="51" customWidth="1"/>
    <col min="5" max="5" width="23.625" style="51" customWidth="1"/>
    <col min="6" max="6" width="10.00390625" style="51" customWidth="1"/>
    <col min="7" max="16384" width="9.00390625" style="51" customWidth="1"/>
  </cols>
  <sheetData>
    <row r="1" spans="1:3" ht="39.75" customHeight="1">
      <c r="A1" s="89" t="s">
        <v>187</v>
      </c>
      <c r="B1" s="89"/>
      <c r="C1" s="89"/>
    </row>
    <row r="2" spans="1:3" ht="21">
      <c r="A2" s="42" t="s">
        <v>149</v>
      </c>
      <c r="B2" s="43" t="s">
        <v>146</v>
      </c>
      <c r="C2" s="50" t="s">
        <v>147</v>
      </c>
    </row>
    <row r="3" spans="1:3" ht="21">
      <c r="A3" s="52">
        <v>1</v>
      </c>
      <c r="B3" s="45" t="s">
        <v>170</v>
      </c>
      <c r="C3" s="54" t="s">
        <v>131</v>
      </c>
    </row>
    <row r="4" spans="1:3" ht="21">
      <c r="A4" s="52">
        <v>2</v>
      </c>
      <c r="B4" s="45" t="s">
        <v>171</v>
      </c>
      <c r="C4" s="54" t="s">
        <v>132</v>
      </c>
    </row>
    <row r="5" spans="1:3" ht="21">
      <c r="A5" s="52">
        <v>3</v>
      </c>
      <c r="B5" s="45" t="s">
        <v>172</v>
      </c>
      <c r="C5" s="54" t="s">
        <v>130</v>
      </c>
    </row>
    <row r="6" spans="1:3" ht="21">
      <c r="A6" s="52">
        <v>4</v>
      </c>
      <c r="B6" s="47" t="s">
        <v>173</v>
      </c>
      <c r="C6" s="54" t="s">
        <v>128</v>
      </c>
    </row>
    <row r="7" spans="1:3" ht="21">
      <c r="A7" s="52">
        <v>5</v>
      </c>
      <c r="B7" s="45" t="s">
        <v>127</v>
      </c>
      <c r="C7" s="54" t="s">
        <v>126</v>
      </c>
    </row>
    <row r="8" spans="1:3" ht="21">
      <c r="A8" s="52">
        <v>6</v>
      </c>
      <c r="B8" s="45" t="s">
        <v>104</v>
      </c>
      <c r="C8" s="54" t="s">
        <v>103</v>
      </c>
    </row>
    <row r="9" spans="1:3" ht="21">
      <c r="A9" s="52">
        <v>7</v>
      </c>
      <c r="B9" s="45" t="s">
        <v>102</v>
      </c>
      <c r="C9" s="54" t="s">
        <v>101</v>
      </c>
    </row>
    <row r="10" spans="1:3" ht="21">
      <c r="A10" s="52">
        <v>8</v>
      </c>
      <c r="B10" s="45" t="s">
        <v>100</v>
      </c>
      <c r="C10" s="54" t="s">
        <v>99</v>
      </c>
    </row>
    <row r="11" spans="1:3" ht="21">
      <c r="A11" s="52">
        <v>9</v>
      </c>
      <c r="B11" s="45" t="s">
        <v>96</v>
      </c>
      <c r="C11" s="54" t="s">
        <v>95</v>
      </c>
    </row>
    <row r="12" spans="1:3" ht="21">
      <c r="A12" s="52">
        <v>10</v>
      </c>
      <c r="B12" s="45" t="s">
        <v>174</v>
      </c>
      <c r="C12" s="54" t="s">
        <v>90</v>
      </c>
    </row>
    <row r="13" spans="1:3" ht="21">
      <c r="A13" s="52">
        <v>11</v>
      </c>
      <c r="B13" s="45" t="s">
        <v>175</v>
      </c>
      <c r="C13" s="54" t="s">
        <v>94</v>
      </c>
    </row>
    <row r="14" spans="1:3" ht="21">
      <c r="A14" s="52">
        <v>12</v>
      </c>
      <c r="B14" s="45" t="s">
        <v>93</v>
      </c>
      <c r="C14" s="54" t="s">
        <v>92</v>
      </c>
    </row>
    <row r="15" spans="1:3" ht="21">
      <c r="A15" s="52">
        <v>13</v>
      </c>
      <c r="B15" s="45" t="s">
        <v>176</v>
      </c>
      <c r="C15" s="54" t="s">
        <v>91</v>
      </c>
    </row>
    <row r="16" spans="1:3" ht="21">
      <c r="A16" s="52">
        <v>14</v>
      </c>
      <c r="B16" s="45" t="s">
        <v>177</v>
      </c>
      <c r="C16" s="54" t="s">
        <v>89</v>
      </c>
    </row>
    <row r="17" spans="1:3" ht="21">
      <c r="A17" s="52">
        <v>15</v>
      </c>
      <c r="B17" s="45" t="s">
        <v>88</v>
      </c>
      <c r="C17" s="54" t="s">
        <v>87</v>
      </c>
    </row>
    <row r="18" spans="1:3" ht="21">
      <c r="A18" s="52">
        <v>16</v>
      </c>
      <c r="B18" s="45" t="s">
        <v>178</v>
      </c>
      <c r="C18" s="54" t="s">
        <v>86</v>
      </c>
    </row>
    <row r="19" spans="1:3" ht="21">
      <c r="A19" s="52">
        <v>17</v>
      </c>
      <c r="B19" s="45" t="s">
        <v>179</v>
      </c>
      <c r="C19" s="54" t="s">
        <v>85</v>
      </c>
    </row>
    <row r="20" spans="1:3" ht="21">
      <c r="A20" s="52">
        <v>18</v>
      </c>
      <c r="B20" s="45" t="s">
        <v>84</v>
      </c>
      <c r="C20" s="54" t="s">
        <v>83</v>
      </c>
    </row>
    <row r="21" spans="1:3" ht="21">
      <c r="A21" s="52">
        <v>19</v>
      </c>
      <c r="B21" s="45" t="s">
        <v>180</v>
      </c>
      <c r="C21" s="54" t="s">
        <v>77</v>
      </c>
    </row>
    <row r="22" spans="1:3" ht="21">
      <c r="A22" s="56">
        <v>20</v>
      </c>
      <c r="B22" s="45" t="s">
        <v>181</v>
      </c>
      <c r="C22" s="54" t="s">
        <v>97</v>
      </c>
    </row>
    <row r="23" spans="1:3" ht="21">
      <c r="A23" s="56">
        <v>21</v>
      </c>
      <c r="B23" s="45" t="s">
        <v>71</v>
      </c>
      <c r="C23" s="54" t="s">
        <v>70</v>
      </c>
    </row>
    <row r="24" spans="1:3" ht="21">
      <c r="A24" s="56">
        <v>22</v>
      </c>
      <c r="B24" s="45" t="s">
        <v>182</v>
      </c>
      <c r="C24" s="54" t="s">
        <v>69</v>
      </c>
    </row>
    <row r="25" spans="1:3" ht="21">
      <c r="A25" s="56">
        <v>23</v>
      </c>
      <c r="B25" s="45" t="s">
        <v>148</v>
      </c>
      <c r="C25" s="54" t="s">
        <v>68</v>
      </c>
    </row>
    <row r="26" spans="1:3" ht="21">
      <c r="A26" s="56">
        <v>24</v>
      </c>
      <c r="B26" s="45" t="s">
        <v>61</v>
      </c>
      <c r="C26" s="54" t="s">
        <v>60</v>
      </c>
    </row>
    <row r="27" spans="1:3" ht="21">
      <c r="A27" s="56">
        <v>25</v>
      </c>
      <c r="B27" s="45" t="s">
        <v>183</v>
      </c>
      <c r="C27" s="54" t="s">
        <v>184</v>
      </c>
    </row>
    <row r="28" spans="1:3" ht="21">
      <c r="A28" s="56">
        <v>26</v>
      </c>
      <c r="B28" s="45" t="s">
        <v>185</v>
      </c>
      <c r="C28" s="54" t="s">
        <v>186</v>
      </c>
    </row>
  </sheetData>
  <sheetProtection password="CA9C" sheet="1" objects="1" scenarios="1"/>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CBC</dc:creator>
  <cp:keywords/>
  <dc:description/>
  <cp:lastModifiedBy>CBC</cp:lastModifiedBy>
  <cp:lastPrinted>2011-09-28T03:18:53Z</cp:lastPrinted>
  <dcterms:created xsi:type="dcterms:W3CDTF">2009-09-04T03:12:32Z</dcterms:created>
  <dcterms:modified xsi:type="dcterms:W3CDTF">2011-09-28T03:20:59Z</dcterms:modified>
  <cp:category/>
  <cp:version/>
  <cp:contentType/>
  <cp:contentStatus/>
</cp:coreProperties>
</file>