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8475" windowHeight="6090" tabRatio="831" activeTab="3"/>
  </bookViews>
  <sheets>
    <sheet name="漁會資產負債" sheetId="1" r:id="rId1"/>
    <sheet name="漁會圖表" sheetId="2" r:id="rId2"/>
    <sheet name="漁會收支損益" sheetId="3" r:id="rId3"/>
    <sheet name="漁會營運比率" sheetId="4" r:id="rId4"/>
    <sheet name="漁會法定比率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<sst xmlns="http://schemas.openxmlformats.org/spreadsheetml/2006/main" count="187" uniqueCount="129">
  <si>
    <t>一、資產負債</t>
  </si>
  <si>
    <t>單位：新臺幣百萬元</t>
  </si>
  <si>
    <t>101年底</t>
  </si>
  <si>
    <t>比   較   增   減</t>
  </si>
  <si>
    <t>項            目</t>
  </si>
  <si>
    <t>金      額</t>
  </si>
  <si>
    <t>％</t>
  </si>
  <si>
    <t>資  產</t>
  </si>
  <si>
    <t xml:space="preserve">            </t>
  </si>
  <si>
    <t xml:space="preserve">       </t>
  </si>
  <si>
    <t xml:space="preserve">        </t>
  </si>
  <si>
    <t xml:space="preserve">  現金及存放行庫</t>
  </si>
  <si>
    <t xml:space="preserve">  有價證券</t>
  </si>
  <si>
    <t xml:space="preserve">  基金及投資</t>
  </si>
  <si>
    <t xml:space="preserve">    一般放款</t>
  </si>
  <si>
    <t xml:space="preserve">    催收款項</t>
  </si>
  <si>
    <t xml:space="preserve">      減：備抵呆帳</t>
  </si>
  <si>
    <t xml:space="preserve">  固定資產總額</t>
  </si>
  <si>
    <t xml:space="preserve">    減：累計折舊</t>
  </si>
  <si>
    <t xml:space="preserve">  應收利息及收益</t>
  </si>
  <si>
    <t xml:space="preserve">  其他資產</t>
  </si>
  <si>
    <t xml:space="preserve">    資產合計</t>
  </si>
  <si>
    <t>負  債</t>
  </si>
  <si>
    <t xml:space="preserve">  存款</t>
  </si>
  <si>
    <t xml:space="preserve">    活期性存款</t>
  </si>
  <si>
    <t xml:space="preserve">    定期性存款</t>
  </si>
  <si>
    <t xml:space="preserve">    公庫存款</t>
  </si>
  <si>
    <t xml:space="preserve">  借入款</t>
  </si>
  <si>
    <t xml:space="preserve">  應付利息</t>
  </si>
  <si>
    <t xml:space="preserve">  其他負債</t>
  </si>
  <si>
    <t xml:space="preserve">    負債合計</t>
  </si>
  <si>
    <t>淨值</t>
  </si>
  <si>
    <t xml:space="preserve">  事業資金</t>
  </si>
  <si>
    <t xml:space="preserve">  事業公積</t>
  </si>
  <si>
    <t xml:space="preserve">  其他公積</t>
  </si>
  <si>
    <t xml:space="preserve">  未分配盈餘</t>
  </si>
  <si>
    <t xml:space="preserve">    淨值合計</t>
  </si>
  <si>
    <t xml:space="preserve">    負債及淨值合計</t>
  </si>
  <si>
    <t>二、收支損益</t>
  </si>
  <si>
    <t>101年</t>
  </si>
  <si>
    <t>營業收入</t>
  </si>
  <si>
    <t xml:space="preserve">  利息收入</t>
  </si>
  <si>
    <t xml:space="preserve">    放款利息收入</t>
  </si>
  <si>
    <t xml:space="preserve">    存儲利息收入</t>
  </si>
  <si>
    <t xml:space="preserve">  手續費及代辦業務收入</t>
  </si>
  <si>
    <t xml:space="preserve">  證券投資收益</t>
  </si>
  <si>
    <t xml:space="preserve">  其他營業收入</t>
  </si>
  <si>
    <t xml:space="preserve">    營業收入</t>
  </si>
  <si>
    <t>營業支出</t>
  </si>
  <si>
    <t xml:space="preserve">  利息支出</t>
  </si>
  <si>
    <t xml:space="preserve">    存款利息支出</t>
  </si>
  <si>
    <t xml:space="preserve">    借款利息支出</t>
  </si>
  <si>
    <t xml:space="preserve">    內部往來利息支出</t>
  </si>
  <si>
    <t xml:space="preserve">  證券投資損失</t>
  </si>
  <si>
    <t xml:space="preserve">  用人費用</t>
  </si>
  <si>
    <t xml:space="preserve">  業務費用</t>
  </si>
  <si>
    <t xml:space="preserve">  管理及會議費用</t>
  </si>
  <si>
    <t xml:space="preserve">  呆帳</t>
  </si>
  <si>
    <t xml:space="preserve">  其他營業費用</t>
  </si>
  <si>
    <t xml:space="preserve">    營業支出</t>
  </si>
  <si>
    <t>營業利益</t>
  </si>
  <si>
    <t xml:space="preserve">  營業外收入</t>
  </si>
  <si>
    <t xml:space="preserve">  營業外支出</t>
  </si>
  <si>
    <t>稅前純益</t>
  </si>
  <si>
    <t>三、營運比率</t>
  </si>
  <si>
    <t xml:space="preserve">  (一)流動性分析</t>
  </si>
  <si>
    <t xml:space="preserve">       個百分點。</t>
  </si>
  <si>
    <t xml:space="preserve">     2.速動資產占存款比率：</t>
  </si>
  <si>
    <t xml:space="preserve">  (二)資本比率分析</t>
  </si>
  <si>
    <t xml:space="preserve">     1.合格淨值占風險性資產比率：</t>
  </si>
  <si>
    <t xml:space="preserve">     2.存款占淨值倍數：</t>
  </si>
  <si>
    <t xml:space="preserve">     3.負債占淨值倍數：</t>
  </si>
  <si>
    <t xml:space="preserve">     4.淨值占放款比率：</t>
  </si>
  <si>
    <t xml:space="preserve">  (三)收益性分析</t>
  </si>
  <si>
    <t xml:space="preserve">     1.稅前純益占營業收入比率：</t>
  </si>
  <si>
    <t xml:space="preserve">     2.稅前純益占淨值比率：</t>
  </si>
  <si>
    <t xml:space="preserve">  (四)法定比率分析</t>
  </si>
  <si>
    <t xml:space="preserve">     1.存放比率：</t>
  </si>
  <si>
    <t xml:space="preserve">     2.非會員存款占淨值倍數：</t>
  </si>
  <si>
    <t xml:space="preserve">     3.贊助會員放款占贊助會員存款比率：</t>
  </si>
  <si>
    <t xml:space="preserve">     4.流動準備比率：</t>
  </si>
  <si>
    <t>柒、漁會信用部業務</t>
  </si>
  <si>
    <t>附：全體漁會信用部資產負債統計表</t>
  </si>
  <si>
    <t>6.8</t>
  </si>
  <si>
    <t xml:space="preserve">  放款總額</t>
  </si>
  <si>
    <t>96.1</t>
  </si>
  <si>
    <t>附：全體漁會信用部收支損益統計表</t>
  </si>
  <si>
    <t xml:space="preserve">     1.現金及存放銀行占存款比率：</t>
  </si>
  <si>
    <t xml:space="preserve">       依據前項規定第 2 條：「漁會信用部辦理非會員存款之額度不得超過漁會上年度決算淨值之</t>
  </si>
  <si>
    <t xml:space="preserve">       10倍。」</t>
  </si>
  <si>
    <t xml:space="preserve">       依據「金融機構流動準備查核要點」及中央銀行業務局 100.7.19台央業字第 1000034507 號</t>
  </si>
  <si>
    <t>全體漁會信用部資產負債結構百分比</t>
  </si>
  <si>
    <t xml:space="preserve">       依據行政院農業委員會101.7.24 農金字第1015070650號令「農會漁會信用部各項風險控制</t>
  </si>
  <si>
    <t xml:space="preserve">       比率管理辦法」第 12 條規定：「信用部之存放比率最高限額為 80 ％」。</t>
  </si>
  <si>
    <t xml:space="preserve">       依據行政院農業委員會100.6.24 農金字第 1005070615號令「農會漁會信用部對贊助會員及</t>
  </si>
  <si>
    <t xml:space="preserve">       非贊助會員授信及其限額標準」第 4 條規定：「信用部對其全部贊助會員之授信總額占贊助</t>
  </si>
  <si>
    <t xml:space="preserve">       會員存款總額之比率不得超過100％」。</t>
  </si>
  <si>
    <t>-</t>
  </si>
  <si>
    <t xml:space="preserve">     102年底全體漁會信用部(共 25 單位)資產、負債及淨值總餘額，各為 54,549 百萬元</t>
  </si>
  <si>
    <t xml:space="preserve"> ，較上年底增加 3,184 百萬元或 6.2 ％。</t>
  </si>
  <si>
    <t xml:space="preserve">     全體漁會信用部資產、負債及淨值之結構分析：資產方面，以現金及存放行庫占 51.9</t>
  </si>
  <si>
    <t xml:space="preserve"> ％為最多，放款占資產總額 45.2 ％次之；負債及淨值方面，以存款占 91.9 ％為最多。</t>
  </si>
  <si>
    <t>102年底</t>
  </si>
  <si>
    <t>102年</t>
  </si>
  <si>
    <t xml:space="preserve">       </t>
  </si>
  <si>
    <t xml:space="preserve">     102年全體漁會信用部稅前純益 149 百萬元，較上年減少 5 百萬元或 -3.2 ％；就</t>
  </si>
  <si>
    <t xml:space="preserve"> 收支項目分析，營業收入合計 1,169百萬元，其中以放款利息收入 837百萬元占 71.6％</t>
  </si>
  <si>
    <t xml:space="preserve"> 為最多；存儲利息收入 307 百萬元占 26.3％次之。營業支出合計 1,068 百萬元，其中</t>
  </si>
  <si>
    <t xml:space="preserve"> 營業收入 24.7 ％。</t>
  </si>
  <si>
    <t xml:space="preserve"> 以用人費用 485 百萬元占營業收入 41.5 ％為最多；其次為存款利息支出 289百萬元占</t>
  </si>
  <si>
    <t xml:space="preserve">       102年底全體漁會信用部現金及存放銀行占存款比率為 56.5 ％，較上年底之 56.4 ％增加 </t>
  </si>
  <si>
    <t xml:space="preserve">       0.1 個百分點。</t>
  </si>
  <si>
    <t xml:space="preserve">       速動資產包括現金及存放銀行與有價證券，102年底全體漁會信用部速動資產占存款比率為</t>
  </si>
  <si>
    <t xml:space="preserve">       56.7 ％，較上年底之 56.6 ％增加 0.1 個百分點。</t>
  </si>
  <si>
    <t xml:space="preserve">       102年底全體漁會信用部合格淨值占風險性資產為 11.4 ％，較上年底之 11.2 ％增加 0.2</t>
  </si>
  <si>
    <t xml:space="preserve">       102年底全體漁會信用部存款為淨值之 23.5 倍，較上年底之 25.6 倍減少 0.1 倍。</t>
  </si>
  <si>
    <t xml:space="preserve">       102年底全體漁會信用部淨值占放款比率為 8.6 ％，與上年底之8.6 ％ 相同。</t>
  </si>
  <si>
    <t xml:space="preserve">       102年全體漁會信用部稅前純益占營業收入比率為 12.7 ％，其獲利率較上年度之 13.3 ％</t>
  </si>
  <si>
    <t xml:space="preserve">       減少0.6 個百分點。</t>
  </si>
  <si>
    <t xml:space="preserve">       102年全體漁會信用部稅前純益占平均淨值比率為 7.2 ％，其獲利率較上年度之 8.2 ％減</t>
  </si>
  <si>
    <t xml:space="preserve">       少 1.0 個百分點。</t>
  </si>
  <si>
    <t xml:space="preserve">       102年底全體漁會信用部負債為淨值之 24.6 倍，較上年底之 24.8 倍減少 0.2 倍。</t>
  </si>
  <si>
    <t xml:space="preserve">       102年全體漁會信用部平均存放比率為 46.5 ％，較上年度之 47.2 ％減少 0.7 個百分點。</t>
  </si>
  <si>
    <t xml:space="preserve">       102年底全體漁會信用部非會員存款占淨值倍數為 2.2 倍，較上年底之 2.1 倍增加 0.1 倍。</t>
  </si>
  <si>
    <t xml:space="preserve">       102年底全體漁會信用部贊助會員授信總額占贊助會員存款總額比率為 56.1 ％，較上年底之</t>
  </si>
  <si>
    <t xml:space="preserve">       54.0 ％增加 2.1 個百分點。</t>
  </si>
  <si>
    <t xml:space="preserve">       函規定，漁會信用部最低準備比率為 10 ％。102年12月全體漁會信用部平均流動準備比率為</t>
  </si>
  <si>
    <t xml:space="preserve">       48.0 ％，較上年同期之 48.9 ％減少 0.9 個百分點。</t>
  </si>
  <si>
    <t>102年底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</si>
</sst>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%"/>
    <numFmt numFmtId="185" formatCode="#,##0.0"/>
    <numFmt numFmtId="186" formatCode="#,##0.00_ "/>
    <numFmt numFmtId="187" formatCode="#,##0.0_ "/>
    <numFmt numFmtId="188" formatCode="0.0_);[Red]\(0.0\)"/>
    <numFmt numFmtId="189" formatCode="0.0_ "/>
    <numFmt numFmtId="190" formatCode="0.00_ ;[Red]\-0.00\ "/>
    <numFmt numFmtId="191" formatCode="0.0"/>
    <numFmt numFmtId="192" formatCode="0.000"/>
    <numFmt numFmtId="193" formatCode="0.000_ ;[Red]\-0.000\ "/>
    <numFmt numFmtId="194" formatCode="0.0_ ;[Red]\-0.0\ "/>
    <numFmt numFmtId="195" formatCode="0.0000"/>
    <numFmt numFmtId="196" formatCode="0.0000000"/>
    <numFmt numFmtId="197" formatCode="0.000000"/>
    <numFmt numFmtId="198" formatCode="0.00000"/>
    <numFmt numFmtId="199" formatCode="0.000000000000000_);[Red]\(0.000000000000000\)"/>
  </numFmts>
  <fonts count="13">
    <font>
      <sz val="12"/>
      <name val="新細明體"/>
      <family val="0"/>
    </font>
    <font>
      <sz val="9"/>
      <name val="新細明體"/>
      <family val="1"/>
    </font>
    <font>
      <sz val="11"/>
      <name val="標楷體"/>
      <family val="4"/>
    </font>
    <font>
      <sz val="24"/>
      <name val="標楷體"/>
      <family val="4"/>
    </font>
    <font>
      <sz val="20"/>
      <name val="標楷體"/>
      <family val="4"/>
    </font>
    <font>
      <sz val="13"/>
      <name val="標楷體"/>
      <family val="4"/>
    </font>
    <font>
      <sz val="18"/>
      <name val="標楷體"/>
      <family val="4"/>
    </font>
    <font>
      <sz val="10"/>
      <name val="華康楷書體W5"/>
      <family val="1"/>
    </font>
    <font>
      <strike/>
      <sz val="12"/>
      <name val="Times New Roman"/>
      <family val="1"/>
    </font>
    <font>
      <sz val="12"/>
      <name val="標楷體"/>
      <family val="4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0.75"/>
      <name val="華康楷書體W5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4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 quotePrefix="1">
      <alignment horizontal="right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 quotePrefix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 quotePrefix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 quotePrefix="1">
      <alignment horizontal="right" vertical="center"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9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2" fontId="0" fillId="0" borderId="0" xfId="0" applyNumberFormat="1" applyAlignment="1">
      <alignment vertical="center"/>
    </xf>
    <xf numFmtId="38" fontId="2" fillId="0" borderId="0" xfId="0" applyNumberFormat="1" applyFont="1" applyAlignment="1">
      <alignment vertical="center"/>
    </xf>
    <xf numFmtId="190" fontId="2" fillId="0" borderId="0" xfId="0" applyNumberFormat="1" applyFont="1" applyAlignment="1">
      <alignment vertical="center"/>
    </xf>
    <xf numFmtId="191" fontId="0" fillId="0" borderId="0" xfId="0" applyNumberFormat="1" applyAlignment="1">
      <alignment vertical="center"/>
    </xf>
    <xf numFmtId="192" fontId="0" fillId="0" borderId="0" xfId="0" applyNumberFormat="1" applyAlignment="1">
      <alignment vertical="center"/>
    </xf>
    <xf numFmtId="194" fontId="2" fillId="0" borderId="0" xfId="0" applyNumberFormat="1" applyFont="1" applyAlignment="1">
      <alignment vertical="center"/>
    </xf>
    <xf numFmtId="3" fontId="2" fillId="0" borderId="1" xfId="0" applyNumberFormat="1" applyFont="1" applyBorder="1" applyAlignment="1" quotePrefix="1">
      <alignment horizontal="right" vertical="center"/>
    </xf>
    <xf numFmtId="3" fontId="2" fillId="0" borderId="3" xfId="0" applyNumberFormat="1" applyFont="1" applyBorder="1" applyAlignment="1" quotePrefix="1">
      <alignment horizontal="right" vertical="center"/>
    </xf>
    <xf numFmtId="3" fontId="2" fillId="0" borderId="2" xfId="0" applyNumberFormat="1" applyFont="1" applyBorder="1" applyAlignment="1" quotePrefix="1">
      <alignment horizontal="right" vertical="center"/>
    </xf>
    <xf numFmtId="191" fontId="2" fillId="0" borderId="1" xfId="0" applyNumberFormat="1" applyFont="1" applyBorder="1" applyAlignment="1" quotePrefix="1">
      <alignment horizontal="right" vertical="center"/>
    </xf>
    <xf numFmtId="191" fontId="2" fillId="0" borderId="2" xfId="0" applyNumberFormat="1" applyFont="1" applyBorder="1" applyAlignment="1" quotePrefix="1">
      <alignment horizontal="right" vertical="center"/>
    </xf>
    <xf numFmtId="191" fontId="2" fillId="0" borderId="3" xfId="0" applyNumberFormat="1" applyFont="1" applyBorder="1" applyAlignment="1" quotePrefix="1">
      <alignment horizontal="right" vertical="center"/>
    </xf>
    <xf numFmtId="185" fontId="2" fillId="0" borderId="0" xfId="0" applyNumberFormat="1" applyFont="1" applyAlignment="1">
      <alignment vertical="center"/>
    </xf>
    <xf numFmtId="190" fontId="2" fillId="0" borderId="0" xfId="0" applyNumberFormat="1" applyFont="1" applyAlignment="1">
      <alignment horizontal="right" vertical="center"/>
    </xf>
    <xf numFmtId="2" fontId="2" fillId="0" borderId="0" xfId="0" applyNumberFormat="1" applyFont="1" applyAlignment="1">
      <alignment vertical="center"/>
    </xf>
    <xf numFmtId="191" fontId="2" fillId="0" borderId="4" xfId="0" applyNumberFormat="1" applyFont="1" applyBorder="1" applyAlignment="1" quotePrefix="1">
      <alignment horizontal="right" vertical="center"/>
    </xf>
    <xf numFmtId="3" fontId="2" fillId="0" borderId="5" xfId="0" applyNumberFormat="1" applyFont="1" applyBorder="1" applyAlignment="1">
      <alignment vertical="center"/>
    </xf>
    <xf numFmtId="3" fontId="2" fillId="0" borderId="0" xfId="0" applyNumberFormat="1" applyFont="1" applyAlignment="1">
      <alignment horizontal="right" vertical="center"/>
    </xf>
    <xf numFmtId="3" fontId="2" fillId="0" borderId="6" xfId="0" applyNumberFormat="1" applyFont="1" applyBorder="1" applyAlignment="1">
      <alignment vertical="center"/>
    </xf>
    <xf numFmtId="3" fontId="2" fillId="0" borderId="3" xfId="0" applyNumberFormat="1" applyFont="1" applyBorder="1" applyAlignment="1">
      <alignment vertical="center"/>
    </xf>
    <xf numFmtId="192" fontId="2" fillId="0" borderId="0" xfId="0" applyNumberFormat="1" applyFont="1" applyAlignment="1">
      <alignment vertical="center"/>
    </xf>
    <xf numFmtId="192" fontId="5" fillId="0" borderId="0" xfId="0" applyNumberFormat="1" applyFont="1" applyAlignment="1">
      <alignment vertical="center"/>
    </xf>
    <xf numFmtId="2" fontId="5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191" fontId="5" fillId="0" borderId="0" xfId="0" applyNumberFormat="1" applyFont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/>
              <a:t>負債及淨值結構</a:t>
            </a:r>
          </a:p>
        </c:rich>
      </c:tx>
      <c:layout/>
      <c:spPr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292"/>
          <c:y val="0.3"/>
          <c:w val="0.41175"/>
          <c:h val="0.6292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75">
                <a:fgClr>
                  <a:srgbClr val="80008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solidFill>
                <a:srgbClr val="CCFFCC"/>
              </a:solidFill>
            </c:spPr>
          </c:dPt>
          <c:dPt>
            <c:idx val="2"/>
            <c:spPr>
              <a:solidFill>
                <a:srgbClr val="000080"/>
              </a:solidFill>
            </c:spPr>
          </c:dPt>
          <c:dPt>
            <c:idx val="3"/>
            <c:spPr>
              <a:pattFill prst="wdUpDiag">
                <a:fgClr>
                  <a:srgbClr val="CCFFCC"/>
                </a:fgClr>
                <a:bgClr>
                  <a:srgbClr val="800000"/>
                </a:bgClr>
              </a:pattFill>
            </c:spPr>
          </c:dPt>
          <c:dPt>
            <c:idx val="4"/>
            <c:spPr>
              <a:solidFill>
                <a:srgbClr val="FFFFFF"/>
              </a:solidFill>
            </c:spPr>
          </c:dPt>
          <c:dPt>
            <c:idx val="5"/>
            <c:spPr>
              <a:solidFill>
                <a:srgbClr val="FFFFFF"/>
              </a:solidFill>
            </c:spPr>
          </c:dPt>
          <c:dPt>
            <c:idx val="7"/>
            <c:spPr>
              <a:pattFill prst="pct25">
                <a:fgClr>
                  <a:srgbClr val="FFFFFF"/>
                </a:fgClr>
                <a:bgClr>
                  <a:srgbClr val="CCCC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'[1]102漁會資'!$B$11:$B$14</c:f>
              <c:strCache>
                <c:ptCount val="4"/>
                <c:pt idx="0">
                  <c:v>淨值3.9%</c:v>
                </c:pt>
                <c:pt idx="1">
                  <c:v>存款91.9%</c:v>
                </c:pt>
                <c:pt idx="2">
                  <c:v>其他負債4.1%</c:v>
                </c:pt>
                <c:pt idx="3">
                  <c:v>借入款0.1%</c:v>
                </c:pt>
              </c:strCache>
            </c:strRef>
          </c:cat>
          <c:val>
            <c:numRef>
              <c:f>'[1]102漁會資'!$C$11:$C$14</c:f>
              <c:numCache>
                <c:ptCount val="4"/>
                <c:pt idx="0">
                  <c:v>3.9</c:v>
                </c:pt>
                <c:pt idx="1">
                  <c:v>91.9</c:v>
                </c:pt>
                <c:pt idx="2">
                  <c:v>4.1</c:v>
                </c:pt>
                <c:pt idx="3">
                  <c:v>0.1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/>
              <a:t>資 產 結 構</a:t>
            </a:r>
          </a:p>
        </c:rich>
      </c:tx>
      <c:layout/>
      <c:spPr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29575"/>
          <c:y val="0.24675"/>
          <c:w val="0.4"/>
          <c:h val="0.6217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00"/>
              </a:solidFill>
            </c:spPr>
          </c:dPt>
          <c:dPt>
            <c:idx val="1"/>
            <c:spPr>
              <a:pattFill prst="pct30">
                <a:fgClr>
                  <a:srgbClr val="80008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solidFill>
                <a:srgbClr val="000080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993300"/>
              </a:solidFill>
            </c:spPr>
          </c:dPt>
          <c:dPt>
            <c:idx val="5"/>
            <c:spPr>
              <a:solidFill>
                <a:srgbClr val="CCFFCC"/>
              </a:solidFill>
            </c:spPr>
          </c:dPt>
          <c:dPt>
            <c:idx val="6"/>
            <c:spPr>
              <a:pattFill prst="smCheck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'[1]102漁會資'!$B$2:$B$8</c:f>
              <c:strCache>
                <c:ptCount val="7"/>
                <c:pt idx="0">
                  <c:v>固定資產1.3%</c:v>
                </c:pt>
                <c:pt idx="1">
                  <c:v>現金及存放行庫51.9%</c:v>
                </c:pt>
                <c:pt idx="2">
                  <c:v>其他資產0.3%</c:v>
                </c:pt>
                <c:pt idx="3">
                  <c:v>基金及投資1.6%</c:v>
                </c:pt>
                <c:pt idx="4">
                  <c:v>有價證券0.2%</c:v>
                </c:pt>
                <c:pt idx="5">
                  <c:v>放款44.0%</c:v>
                </c:pt>
                <c:pt idx="6">
                  <c:v>應收利息及收益0.7%</c:v>
                </c:pt>
              </c:strCache>
            </c:strRef>
          </c:cat>
          <c:val>
            <c:numRef>
              <c:f>'[1]102漁會資'!$C$2:$C$8</c:f>
              <c:numCache>
                <c:ptCount val="7"/>
                <c:pt idx="0">
                  <c:v>1.3</c:v>
                </c:pt>
                <c:pt idx="1">
                  <c:v>51.8</c:v>
                </c:pt>
                <c:pt idx="2">
                  <c:v>0.3</c:v>
                </c:pt>
                <c:pt idx="3">
                  <c:v>1.6</c:v>
                </c:pt>
                <c:pt idx="4">
                  <c:v>0.3</c:v>
                </c:pt>
                <c:pt idx="5">
                  <c:v>44</c:v>
                </c:pt>
                <c:pt idx="6">
                  <c:v>0.7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0.51175</cdr:x>
      <cdr:y>0.21</cdr:y>
    </cdr:from>
    <cdr:to>
      <cdr:x>0.74075</cdr:x>
      <cdr:y>0.21</cdr:y>
    </cdr:to>
    <cdr:sp>
      <cdr:nvSpPr>
        <cdr:cNvPr id="1" name="Line 1"/>
        <cdr:cNvSpPr>
          <a:spLocks/>
        </cdr:cNvSpPr>
      </cdr:nvSpPr>
      <cdr:spPr>
        <a:xfrm>
          <a:off x="3333750" y="847725"/>
          <a:ext cx="1495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0.69075</cdr:x>
      <cdr:y>0.572</cdr:y>
    </cdr:from>
    <cdr:to>
      <cdr:x>0.80425</cdr:x>
      <cdr:y>0.572</cdr:y>
    </cdr:to>
    <cdr:sp>
      <cdr:nvSpPr>
        <cdr:cNvPr id="2" name="Line 2"/>
        <cdr:cNvSpPr>
          <a:spLocks/>
        </cdr:cNvSpPr>
      </cdr:nvSpPr>
      <cdr:spPr>
        <a:xfrm>
          <a:off x="4505325" y="231457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0.51125</cdr:x>
      <cdr:y>0.20925</cdr:y>
    </cdr:from>
    <cdr:to>
      <cdr:x>0.51175</cdr:x>
      <cdr:y>0.305</cdr:y>
    </cdr:to>
    <cdr:sp>
      <cdr:nvSpPr>
        <cdr:cNvPr id="3" name="Line 3"/>
        <cdr:cNvSpPr>
          <a:spLocks/>
        </cdr:cNvSpPr>
      </cdr:nvSpPr>
      <cdr:spPr>
        <a:xfrm flipV="1">
          <a:off x="3333750" y="838200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0.213</cdr:x>
      <cdr:y>0.274</cdr:y>
    </cdr:from>
    <cdr:to>
      <cdr:x>0.475</cdr:x>
      <cdr:y>0.27425</cdr:y>
    </cdr:to>
    <cdr:sp>
      <cdr:nvSpPr>
        <cdr:cNvPr id="4" name="Line 4"/>
        <cdr:cNvSpPr>
          <a:spLocks/>
        </cdr:cNvSpPr>
      </cdr:nvSpPr>
      <cdr:spPr>
        <a:xfrm flipH="1">
          <a:off x="1381125" y="1104900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0.475</cdr:x>
      <cdr:y>0.274</cdr:y>
    </cdr:from>
    <cdr:to>
      <cdr:x>0.47525</cdr:x>
      <cdr:y>0.305</cdr:y>
    </cdr:to>
    <cdr:sp>
      <cdr:nvSpPr>
        <cdr:cNvPr id="5" name="Line 5"/>
        <cdr:cNvSpPr>
          <a:spLocks/>
        </cdr:cNvSpPr>
      </cdr:nvSpPr>
      <cdr:spPr>
        <a:xfrm flipH="1" flipV="1">
          <a:off x="3095625" y="11049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0.182</cdr:x>
      <cdr:y>0.20875</cdr:y>
    </cdr:from>
    <cdr:to>
      <cdr:x>0.49325</cdr:x>
      <cdr:y>0.20975</cdr:y>
    </cdr:to>
    <cdr:sp>
      <cdr:nvSpPr>
        <cdr:cNvPr id="6" name="Line 6"/>
        <cdr:cNvSpPr>
          <a:spLocks/>
        </cdr:cNvSpPr>
      </cdr:nvSpPr>
      <cdr:spPr>
        <a:xfrm flipH="1">
          <a:off x="1181100" y="838200"/>
          <a:ext cx="2028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0.49325</cdr:x>
      <cdr:y>0.21</cdr:y>
    </cdr:from>
    <cdr:to>
      <cdr:x>0.49325</cdr:x>
      <cdr:y>0.305</cdr:y>
    </cdr:to>
    <cdr:sp>
      <cdr:nvSpPr>
        <cdr:cNvPr id="7" name="Line 7"/>
        <cdr:cNvSpPr>
          <a:spLocks/>
        </cdr:cNvSpPr>
      </cdr:nvSpPr>
      <cdr:spPr>
        <a:xfrm flipH="1" flipV="1">
          <a:off x="3209925" y="847725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0.49175</cdr:x>
      <cdr:y>0.465</cdr:y>
    </cdr:from>
    <cdr:to>
      <cdr:x>0.49175</cdr:x>
      <cdr:y>0.465</cdr:y>
    </cdr:to>
    <cdr:sp>
      <cdr:nvSpPr>
        <cdr:cNvPr id="1" name="TextBox 1"/>
        <cdr:cNvSpPr txBox="1">
          <a:spLocks noChangeArrowheads="1"/>
        </cdr:cNvSpPr>
      </cdr:nvSpPr>
      <cdr:spPr>
        <a:xfrm>
          <a:off x="3190875" y="18192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0.50325</cdr:x>
      <cdr:y>0.173</cdr:y>
    </cdr:from>
    <cdr:to>
      <cdr:x>0.72975</cdr:x>
      <cdr:y>0.1735</cdr:y>
    </cdr:to>
    <cdr:sp>
      <cdr:nvSpPr>
        <cdr:cNvPr id="2" name="Line 2"/>
        <cdr:cNvSpPr>
          <a:spLocks/>
        </cdr:cNvSpPr>
      </cdr:nvSpPr>
      <cdr:spPr>
        <a:xfrm>
          <a:off x="3267075" y="676275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0.19025</cdr:x>
      <cdr:y>0.50925</cdr:y>
    </cdr:from>
    <cdr:to>
      <cdr:x>0.30875</cdr:x>
      <cdr:y>0.50925</cdr:y>
    </cdr:to>
    <cdr:sp>
      <cdr:nvSpPr>
        <cdr:cNvPr id="3" name="Line 3"/>
        <cdr:cNvSpPr>
          <a:spLocks/>
        </cdr:cNvSpPr>
      </cdr:nvSpPr>
      <cdr:spPr>
        <a:xfrm flipH="1" flipV="1">
          <a:off x="1228725" y="199072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0.2725</cdr:x>
      <cdr:y>0.173</cdr:y>
    </cdr:from>
    <cdr:to>
      <cdr:x>0.49175</cdr:x>
      <cdr:y>0.173</cdr:y>
    </cdr:to>
    <cdr:sp>
      <cdr:nvSpPr>
        <cdr:cNvPr id="4" name="Line 4"/>
        <cdr:cNvSpPr>
          <a:spLocks/>
        </cdr:cNvSpPr>
      </cdr:nvSpPr>
      <cdr:spPr>
        <a:xfrm>
          <a:off x="1762125" y="6762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0.45925</cdr:x>
      <cdr:y>0.85725</cdr:y>
    </cdr:from>
    <cdr:to>
      <cdr:x>0.49175</cdr:x>
      <cdr:y>0.916</cdr:y>
    </cdr:to>
    <cdr:sp>
      <cdr:nvSpPr>
        <cdr:cNvPr id="5" name="Line 5"/>
        <cdr:cNvSpPr>
          <a:spLocks/>
        </cdr:cNvSpPr>
      </cdr:nvSpPr>
      <cdr:spPr>
        <a:xfrm>
          <a:off x="2981325" y="3362325"/>
          <a:ext cx="20955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0.0875</cdr:x>
      <cdr:y>0.84925</cdr:y>
    </cdr:from>
    <cdr:to>
      <cdr:x>0.0875</cdr:x>
      <cdr:y>0.84925</cdr:y>
    </cdr:to>
    <cdr:sp>
      <cdr:nvSpPr>
        <cdr:cNvPr id="6" name="TextBox 6"/>
        <cdr:cNvSpPr txBox="1">
          <a:spLocks noChangeArrowheads="1"/>
        </cdr:cNvSpPr>
      </cdr:nvSpPr>
      <cdr:spPr>
        <a:xfrm>
          <a:off x="561975" y="33242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75" b="0" i="0" u="none" baseline="0"/>
            <a:t>有價證券1.1%</a:t>
          </a:r>
        </a:p>
      </cdr:txBody>
    </cdr:sp>
  </cdr:relSizeAnchor>
  <cdr:relSizeAnchor xmlns:cdr="http://schemas.openxmlformats.org/drawingml/2006/chartDrawing">
    <cdr:from>
      <cdr:x>0.09925</cdr:x>
      <cdr:y>0.48125</cdr:y>
    </cdr:from>
    <cdr:to>
      <cdr:x>0.09925</cdr:x>
      <cdr:y>0.48125</cdr:y>
    </cdr:to>
    <cdr:sp>
      <cdr:nvSpPr>
        <cdr:cNvPr id="7" name="TextBox 7"/>
        <cdr:cNvSpPr txBox="1">
          <a:spLocks noChangeArrowheads="1"/>
        </cdr:cNvSpPr>
      </cdr:nvSpPr>
      <cdr:spPr>
        <a:xfrm>
          <a:off x="638175" y="18859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75" b="0" i="0" u="none" baseline="0"/>
            <a:t>放款43.8%</a:t>
          </a:r>
        </a:p>
      </cdr:txBody>
    </cdr:sp>
  </cdr:relSizeAnchor>
  <cdr:relSizeAnchor xmlns:cdr="http://schemas.openxmlformats.org/drawingml/2006/chartDrawing">
    <cdr:from>
      <cdr:x>0.3885</cdr:x>
      <cdr:y>0.8385</cdr:y>
    </cdr:from>
    <cdr:to>
      <cdr:x>0.441</cdr:x>
      <cdr:y>0.90675</cdr:y>
    </cdr:to>
    <cdr:sp>
      <cdr:nvSpPr>
        <cdr:cNvPr id="8" name="Line 8"/>
        <cdr:cNvSpPr>
          <a:spLocks/>
        </cdr:cNvSpPr>
      </cdr:nvSpPr>
      <cdr:spPr>
        <a:xfrm flipH="1">
          <a:off x="2514600" y="3286125"/>
          <a:ext cx="34290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0.6805</cdr:x>
      <cdr:y>0.551</cdr:y>
    </cdr:from>
    <cdr:to>
      <cdr:x>0.7865</cdr:x>
      <cdr:y>0.551</cdr:y>
    </cdr:to>
    <cdr:sp>
      <cdr:nvSpPr>
        <cdr:cNvPr id="9" name="Line 9"/>
        <cdr:cNvSpPr>
          <a:spLocks/>
        </cdr:cNvSpPr>
      </cdr:nvSpPr>
      <cdr:spPr>
        <a:xfrm flipV="1">
          <a:off x="4419600" y="21621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0.50325</cdr:x>
      <cdr:y>0.173</cdr:y>
    </cdr:from>
    <cdr:to>
      <cdr:x>0.50375</cdr:x>
      <cdr:y>0.24575</cdr:y>
    </cdr:to>
    <cdr:sp>
      <cdr:nvSpPr>
        <cdr:cNvPr id="10" name="Line 10"/>
        <cdr:cNvSpPr>
          <a:spLocks/>
        </cdr:cNvSpPr>
      </cdr:nvSpPr>
      <cdr:spPr>
        <a:xfrm flipH="1">
          <a:off x="3267075" y="67627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0.49175</cdr:x>
      <cdr:y>0.173</cdr:y>
    </cdr:from>
    <cdr:to>
      <cdr:x>0.49225</cdr:x>
      <cdr:y>0.24575</cdr:y>
    </cdr:to>
    <cdr:sp>
      <cdr:nvSpPr>
        <cdr:cNvPr id="11" name="Line 11"/>
        <cdr:cNvSpPr>
          <a:spLocks/>
        </cdr:cNvSpPr>
      </cdr:nvSpPr>
      <cdr:spPr>
        <a:xfrm>
          <a:off x="3190875" y="67627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0.434</cdr:x>
      <cdr:y>0.85725</cdr:y>
    </cdr:from>
    <cdr:to>
      <cdr:x>0.4415</cdr:x>
      <cdr:y>0.933</cdr:y>
    </cdr:to>
    <cdr:sp>
      <cdr:nvSpPr>
        <cdr:cNvPr id="12" name="Line 12"/>
        <cdr:cNvSpPr>
          <a:spLocks/>
        </cdr:cNvSpPr>
      </cdr:nvSpPr>
      <cdr:spPr>
        <a:xfrm flipH="1">
          <a:off x="2809875" y="3362325"/>
          <a:ext cx="4762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0.4915</cdr:x>
      <cdr:y>0.9155</cdr:y>
    </cdr:from>
    <cdr:to>
      <cdr:x>0.74175</cdr:x>
      <cdr:y>0.9155</cdr:y>
    </cdr:to>
    <cdr:sp>
      <cdr:nvSpPr>
        <cdr:cNvPr id="13" name="Line 13"/>
        <cdr:cNvSpPr>
          <a:spLocks/>
        </cdr:cNvSpPr>
      </cdr:nvSpPr>
      <cdr:spPr>
        <a:xfrm>
          <a:off x="3190875" y="3590925"/>
          <a:ext cx="1628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0.19</cdr:x>
      <cdr:y>0.90675</cdr:y>
    </cdr:from>
    <cdr:to>
      <cdr:x>0.388</cdr:x>
      <cdr:y>0.90675</cdr:y>
    </cdr:to>
    <cdr:sp>
      <cdr:nvSpPr>
        <cdr:cNvPr id="14" name="Line 14"/>
        <cdr:cNvSpPr>
          <a:spLocks/>
        </cdr:cNvSpPr>
      </cdr:nvSpPr>
      <cdr:spPr>
        <a:xfrm>
          <a:off x="1228725" y="3552825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23</xdr:row>
      <xdr:rowOff>104775</xdr:rowOff>
    </xdr:from>
    <xdr:to>
      <xdr:col>9</xdr:col>
      <xdr:colOff>495300</xdr:colOff>
      <xdr:row>42</xdr:row>
      <xdr:rowOff>171450</xdr:rowOff>
    </xdr:to>
    <xdr:graphicFrame>
      <xdr:nvGraphicFramePr>
        <xdr:cNvPr id="1" name="Chart 3"/>
        <xdr:cNvGraphicFramePr/>
      </xdr:nvGraphicFramePr>
      <xdr:xfrm>
        <a:off x="142875" y="5210175"/>
        <a:ext cx="652462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2</xdr:row>
      <xdr:rowOff>104775</xdr:rowOff>
    </xdr:from>
    <xdr:to>
      <xdr:col>9</xdr:col>
      <xdr:colOff>466725</xdr:colOff>
      <xdr:row>21</xdr:row>
      <xdr:rowOff>47625</xdr:rowOff>
    </xdr:to>
    <xdr:graphicFrame>
      <xdr:nvGraphicFramePr>
        <xdr:cNvPr id="2" name="Chart 4"/>
        <xdr:cNvGraphicFramePr/>
      </xdr:nvGraphicFramePr>
      <xdr:xfrm>
        <a:off x="142875" y="809625"/>
        <a:ext cx="6496050" cy="3924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180;&#22577;\&#36786;&#26371;\102&#24180;&#22577;&#22294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2農會資"/>
      <sheetName val="102農會圖"/>
      <sheetName val="102漁會資"/>
      <sheetName val="102漁會圖"/>
      <sheetName val="Sheet11"/>
      <sheetName val="Sheet12"/>
      <sheetName val="Sheet13"/>
      <sheetName val="Sheet14"/>
      <sheetName val="Sheet15"/>
      <sheetName val="Sheet16"/>
    </sheetNames>
    <sheetDataSet>
      <sheetData sheetId="2">
        <row r="2">
          <cell r="B2" t="str">
            <v>固定資產1.3%</v>
          </cell>
          <cell r="C2">
            <v>1.3</v>
          </cell>
        </row>
        <row r="3">
          <cell r="B3" t="str">
            <v>現金及存放行庫51.9%</v>
          </cell>
          <cell r="C3">
            <v>51.8</v>
          </cell>
        </row>
        <row r="4">
          <cell r="B4" t="str">
            <v>其他資產0.3%</v>
          </cell>
          <cell r="C4">
            <v>0.3</v>
          </cell>
        </row>
        <row r="5">
          <cell r="B5" t="str">
            <v>基金及投資1.6%</v>
          </cell>
          <cell r="C5">
            <v>1.6</v>
          </cell>
        </row>
        <row r="6">
          <cell r="B6" t="str">
            <v>有價證券0.2%</v>
          </cell>
          <cell r="C6">
            <v>0.3</v>
          </cell>
        </row>
        <row r="7">
          <cell r="B7" t="str">
            <v>放款44.0%</v>
          </cell>
          <cell r="C7">
            <v>44</v>
          </cell>
        </row>
        <row r="8">
          <cell r="B8" t="str">
            <v>應收利息及收益0.7%</v>
          </cell>
          <cell r="C8">
            <v>0.7</v>
          </cell>
        </row>
        <row r="11">
          <cell r="B11" t="str">
            <v>淨值3.9%</v>
          </cell>
          <cell r="C11">
            <v>3.9</v>
          </cell>
        </row>
        <row r="12">
          <cell r="B12" t="str">
            <v>存款91.9%</v>
          </cell>
          <cell r="C12">
            <v>91.9</v>
          </cell>
        </row>
        <row r="13">
          <cell r="B13" t="str">
            <v>其他負債4.1%</v>
          </cell>
          <cell r="C13">
            <v>4.1</v>
          </cell>
        </row>
        <row r="14">
          <cell r="B14" t="str">
            <v>借入款0.1%</v>
          </cell>
          <cell r="C14">
            <v>0.1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0"/>
  <sheetViews>
    <sheetView workbookViewId="0" topLeftCell="A16">
      <selection activeCell="B17" sqref="B17:D44"/>
    </sheetView>
  </sheetViews>
  <sheetFormatPr defaultColWidth="9.00390625" defaultRowHeight="16.5"/>
  <cols>
    <col min="1" max="1" width="22.625" style="0" customWidth="1"/>
    <col min="2" max="2" width="26.625" style="0" customWidth="1"/>
    <col min="3" max="3" width="13.625" style="0" customWidth="1"/>
    <col min="4" max="4" width="8.625" style="0" customWidth="1"/>
    <col min="5" max="5" width="13.625" style="0" customWidth="1"/>
    <col min="6" max="6" width="8.625" style="0" customWidth="1"/>
    <col min="7" max="7" width="13.625" style="0" customWidth="1"/>
    <col min="8" max="8" width="8.625" style="0" customWidth="1"/>
    <col min="9" max="9" width="2.625" style="0" customWidth="1"/>
    <col min="10" max="10" width="13.625" style="0" customWidth="1"/>
    <col min="11" max="11" width="6.50390625" style="0" bestFit="1" customWidth="1"/>
    <col min="12" max="14" width="8.50390625" style="0" bestFit="1" customWidth="1"/>
    <col min="15" max="19" width="13.625" style="0" customWidth="1"/>
  </cols>
  <sheetData>
    <row r="1" spans="1:19" ht="3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34.5" customHeight="1">
      <c r="A2" s="1"/>
      <c r="B2" s="2" t="s">
        <v>81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36" customHeight="1">
      <c r="A3" s="1"/>
      <c r="B3" s="3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8" customHeight="1">
      <c r="A4" s="1"/>
      <c r="B4" s="4" t="s">
        <v>98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8" customHeight="1">
      <c r="A5" s="1"/>
      <c r="B5" s="4" t="s">
        <v>99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8" customHeight="1">
      <c r="A6" s="1"/>
      <c r="B6" s="4" t="s">
        <v>100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8" customHeight="1">
      <c r="A7" s="1"/>
      <c r="B7" s="4" t="s">
        <v>101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36" customHeight="1">
      <c r="A12" s="1"/>
      <c r="B12" s="3" t="s">
        <v>82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8" customHeight="1">
      <c r="A13" s="1"/>
      <c r="B13" s="1"/>
      <c r="C13" s="1"/>
      <c r="D13" s="1"/>
      <c r="E13" s="1"/>
      <c r="F13" s="1"/>
      <c r="G13" s="44" t="s">
        <v>1</v>
      </c>
      <c r="H13" s="44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6.5" customHeight="1">
      <c r="A14" s="1"/>
      <c r="B14" s="43" t="s">
        <v>4</v>
      </c>
      <c r="C14" s="43" t="s">
        <v>102</v>
      </c>
      <c r="D14" s="43"/>
      <c r="E14" s="43" t="s">
        <v>2</v>
      </c>
      <c r="F14" s="43"/>
      <c r="G14" s="43" t="s">
        <v>3</v>
      </c>
      <c r="H14" s="43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6.5" customHeight="1">
      <c r="A15" s="1"/>
      <c r="B15" s="43"/>
      <c r="C15" s="9" t="s">
        <v>5</v>
      </c>
      <c r="D15" s="9" t="s">
        <v>6</v>
      </c>
      <c r="E15" s="9" t="s">
        <v>5</v>
      </c>
      <c r="F15" s="9" t="s">
        <v>6</v>
      </c>
      <c r="G15" s="9" t="s">
        <v>5</v>
      </c>
      <c r="H15" s="9" t="s">
        <v>6</v>
      </c>
      <c r="I15" s="1"/>
      <c r="J15" s="17">
        <f>SUM(C17:C27)-C20</f>
        <v>54549</v>
      </c>
      <c r="K15" s="1"/>
      <c r="L15" s="1"/>
      <c r="M15" s="1"/>
      <c r="N15" s="1"/>
      <c r="O15" s="1"/>
      <c r="P15" s="1"/>
      <c r="Q15" s="1"/>
      <c r="R15" s="1"/>
      <c r="S15" s="1"/>
    </row>
    <row r="16" spans="1:19" ht="16.5" customHeight="1">
      <c r="A16" s="1"/>
      <c r="B16" s="12" t="s">
        <v>7</v>
      </c>
      <c r="C16" s="12" t="s">
        <v>8</v>
      </c>
      <c r="D16" s="12" t="s">
        <v>9</v>
      </c>
      <c r="E16" s="12" t="s">
        <v>8</v>
      </c>
      <c r="F16" s="12" t="s">
        <v>9</v>
      </c>
      <c r="G16" s="12" t="s">
        <v>8</v>
      </c>
      <c r="H16" s="12" t="s">
        <v>10</v>
      </c>
      <c r="I16" s="1"/>
      <c r="J16" s="17">
        <f>J15-C28</f>
        <v>0</v>
      </c>
      <c r="L16" s="1"/>
      <c r="M16" s="1"/>
      <c r="N16" s="1"/>
      <c r="O16" s="1"/>
      <c r="P16" s="1"/>
      <c r="Q16" s="1"/>
      <c r="R16" s="1"/>
      <c r="S16" s="1"/>
    </row>
    <row r="17" spans="1:19" ht="16.5" customHeight="1">
      <c r="A17" s="1"/>
      <c r="B17" s="5" t="s">
        <v>11</v>
      </c>
      <c r="C17" s="24">
        <v>28309</v>
      </c>
      <c r="D17" s="6">
        <v>51.9</v>
      </c>
      <c r="E17" s="24">
        <v>26498</v>
      </c>
      <c r="F17" s="6">
        <v>51.6</v>
      </c>
      <c r="G17" s="24">
        <v>1811</v>
      </c>
      <c r="H17" s="6" t="s">
        <v>83</v>
      </c>
      <c r="I17" s="1"/>
      <c r="J17" s="18">
        <f>C17/$C$28*100</f>
        <v>51.8964600634292</v>
      </c>
      <c r="K17" s="19">
        <f>C17-E17</f>
        <v>1811</v>
      </c>
      <c r="L17" s="20">
        <f aca="true" t="shared" si="0" ref="L17:L44">IF(E17&lt;0,"-",K17/E17*100)</f>
        <v>6.834478073816892</v>
      </c>
      <c r="M17" s="30">
        <f>G17-K17</f>
        <v>0</v>
      </c>
      <c r="N17" s="30">
        <f>H17-L17</f>
        <v>-0.03447807381689216</v>
      </c>
      <c r="O17" s="1"/>
      <c r="P17" s="1"/>
      <c r="Q17" s="1"/>
      <c r="R17" s="1"/>
      <c r="S17" s="1"/>
    </row>
    <row r="18" spans="1:19" ht="16.5" customHeight="1">
      <c r="A18" s="1"/>
      <c r="B18" s="5" t="s">
        <v>12</v>
      </c>
      <c r="C18" s="6">
        <v>90</v>
      </c>
      <c r="D18" s="6">
        <v>0.2</v>
      </c>
      <c r="E18" s="6">
        <v>106</v>
      </c>
      <c r="F18" s="6">
        <v>0.2</v>
      </c>
      <c r="G18" s="6">
        <v>-16</v>
      </c>
      <c r="H18" s="6">
        <v>-15.1</v>
      </c>
      <c r="I18" s="1"/>
      <c r="J18" s="18">
        <f aca="true" t="shared" si="1" ref="J18:J44">C18/$C$28*100</f>
        <v>0.1649892756970797</v>
      </c>
      <c r="K18" s="19">
        <f aca="true" t="shared" si="2" ref="K18:K44">C18-E18</f>
        <v>-16</v>
      </c>
      <c r="L18" s="20">
        <f t="shared" si="0"/>
        <v>-15.09433962264151</v>
      </c>
      <c r="M18" s="30">
        <f aca="true" t="shared" si="3" ref="M18:M28">G18-K18</f>
        <v>0</v>
      </c>
      <c r="N18" s="30">
        <f aca="true" t="shared" si="4" ref="N18:N28">H18-L18</f>
        <v>-0.00566037735849001</v>
      </c>
      <c r="O18" s="1"/>
      <c r="P18" s="1"/>
      <c r="Q18" s="1"/>
      <c r="R18" s="1"/>
      <c r="S18" s="1"/>
    </row>
    <row r="19" spans="1:19" ht="16.5" customHeight="1">
      <c r="A19" s="1"/>
      <c r="B19" s="5" t="s">
        <v>13</v>
      </c>
      <c r="C19" s="6">
        <v>877</v>
      </c>
      <c r="D19" s="6">
        <v>1.6</v>
      </c>
      <c r="E19" s="6">
        <v>836</v>
      </c>
      <c r="F19" s="6">
        <v>1.6</v>
      </c>
      <c r="G19" s="6">
        <v>41</v>
      </c>
      <c r="H19" s="6">
        <v>4.9</v>
      </c>
      <c r="I19" s="1"/>
      <c r="J19" s="18">
        <f t="shared" si="1"/>
        <v>1.6077288309593212</v>
      </c>
      <c r="K19" s="19">
        <f t="shared" si="2"/>
        <v>41</v>
      </c>
      <c r="L19" s="20">
        <f t="shared" si="0"/>
        <v>4.904306220095694</v>
      </c>
      <c r="M19" s="30">
        <f t="shared" si="3"/>
        <v>0</v>
      </c>
      <c r="N19" s="30">
        <f t="shared" si="4"/>
        <v>-0.004306220095693369</v>
      </c>
      <c r="O19" s="1"/>
      <c r="P19" s="1"/>
      <c r="Q19" s="1"/>
      <c r="R19" s="1"/>
      <c r="S19" s="1"/>
    </row>
    <row r="20" spans="1:19" ht="16.5" customHeight="1">
      <c r="A20" s="1"/>
      <c r="B20" s="5" t="s">
        <v>84</v>
      </c>
      <c r="C20" s="24">
        <v>24678</v>
      </c>
      <c r="D20" s="6">
        <v>45.2</v>
      </c>
      <c r="E20" s="24">
        <v>23254</v>
      </c>
      <c r="F20" s="6">
        <v>45.3</v>
      </c>
      <c r="G20" s="24">
        <v>1424</v>
      </c>
      <c r="H20" s="6">
        <v>6.1</v>
      </c>
      <c r="I20" s="1"/>
      <c r="J20" s="18">
        <f>C20/$C$28*100</f>
        <v>45.24005939613925</v>
      </c>
      <c r="K20" s="19">
        <f>C20-E20</f>
        <v>1424</v>
      </c>
      <c r="L20" s="20">
        <f t="shared" si="0"/>
        <v>6.123677646856454</v>
      </c>
      <c r="M20" s="30">
        <f t="shared" si="3"/>
        <v>0</v>
      </c>
      <c r="N20" s="30">
        <f t="shared" si="4"/>
        <v>-0.023677646856454793</v>
      </c>
      <c r="O20" s="1"/>
      <c r="P20" s="1"/>
      <c r="Q20" s="1"/>
      <c r="R20" s="1"/>
      <c r="S20" s="1"/>
    </row>
    <row r="21" spans="1:19" ht="16.5" customHeight="1">
      <c r="A21" s="1"/>
      <c r="B21" s="5" t="s">
        <v>14</v>
      </c>
      <c r="C21" s="24">
        <v>24385</v>
      </c>
      <c r="D21" s="6">
        <v>44.7</v>
      </c>
      <c r="E21" s="24">
        <v>22907</v>
      </c>
      <c r="F21" s="6">
        <v>44.6</v>
      </c>
      <c r="G21" s="24">
        <v>1478</v>
      </c>
      <c r="H21" s="6">
        <v>6.5</v>
      </c>
      <c r="I21" s="1"/>
      <c r="J21" s="18">
        <f t="shared" si="1"/>
        <v>44.70292764303654</v>
      </c>
      <c r="K21" s="19">
        <f t="shared" si="2"/>
        <v>1478</v>
      </c>
      <c r="L21" s="20">
        <f t="shared" si="0"/>
        <v>6.452176190684071</v>
      </c>
      <c r="M21" s="30">
        <f t="shared" si="3"/>
        <v>0</v>
      </c>
      <c r="N21" s="30">
        <f t="shared" si="4"/>
        <v>0.04782380931592911</v>
      </c>
      <c r="O21" s="1"/>
      <c r="P21" s="1"/>
      <c r="Q21" s="1"/>
      <c r="R21" s="1"/>
      <c r="S21" s="1"/>
    </row>
    <row r="22" spans="1:19" ht="16.5" customHeight="1">
      <c r="A22" s="1"/>
      <c r="B22" s="5" t="s">
        <v>15</v>
      </c>
      <c r="C22" s="6">
        <v>293</v>
      </c>
      <c r="D22" s="6">
        <v>0.5</v>
      </c>
      <c r="E22" s="6">
        <v>347</v>
      </c>
      <c r="F22" s="6">
        <v>0.7</v>
      </c>
      <c r="G22" s="6">
        <v>-54</v>
      </c>
      <c r="H22" s="6">
        <v>-15.6</v>
      </c>
      <c r="I22" s="1"/>
      <c r="J22" s="18">
        <f t="shared" si="1"/>
        <v>0.537131753102715</v>
      </c>
      <c r="K22" s="19">
        <f t="shared" si="2"/>
        <v>-54</v>
      </c>
      <c r="L22" s="20">
        <f t="shared" si="0"/>
        <v>-15.561959654178676</v>
      </c>
      <c r="M22" s="30">
        <f t="shared" si="3"/>
        <v>0</v>
      </c>
      <c r="N22" s="30">
        <f t="shared" si="4"/>
        <v>-0.038040345821324095</v>
      </c>
      <c r="O22" s="1"/>
      <c r="P22" s="1"/>
      <c r="Q22" s="1"/>
      <c r="R22" s="1"/>
      <c r="S22" s="1"/>
    </row>
    <row r="23" spans="1:19" ht="16.5" customHeight="1">
      <c r="A23" s="1"/>
      <c r="B23" s="5" t="s">
        <v>16</v>
      </c>
      <c r="C23" s="6">
        <v>-674</v>
      </c>
      <c r="D23" s="6">
        <v>-1.2</v>
      </c>
      <c r="E23" s="6">
        <v>-601</v>
      </c>
      <c r="F23" s="6">
        <v>-1.2</v>
      </c>
      <c r="G23" s="6">
        <v>-73</v>
      </c>
      <c r="H23" s="6" t="s">
        <v>97</v>
      </c>
      <c r="I23" s="1"/>
      <c r="J23" s="18">
        <f t="shared" si="1"/>
        <v>-1.2355863535536855</v>
      </c>
      <c r="K23" s="19">
        <f t="shared" si="2"/>
        <v>-73</v>
      </c>
      <c r="L23" s="31" t="str">
        <f t="shared" si="0"/>
        <v>-</v>
      </c>
      <c r="M23" s="30">
        <f t="shared" si="3"/>
        <v>0</v>
      </c>
      <c r="N23" s="30" t="e">
        <f t="shared" si="4"/>
        <v>#VALUE!</v>
      </c>
      <c r="O23" s="1"/>
      <c r="P23" s="1"/>
      <c r="Q23" s="1"/>
      <c r="R23" s="1"/>
      <c r="S23" s="1"/>
    </row>
    <row r="24" spans="1:19" ht="16.5" customHeight="1">
      <c r="A24" s="1"/>
      <c r="B24" s="5" t="s">
        <v>17</v>
      </c>
      <c r="C24" s="6">
        <v>944</v>
      </c>
      <c r="D24" s="6">
        <v>1.7</v>
      </c>
      <c r="E24" s="6">
        <v>874</v>
      </c>
      <c r="F24" s="6">
        <v>1.7</v>
      </c>
      <c r="G24" s="6">
        <v>70</v>
      </c>
      <c r="H24" s="27">
        <v>8</v>
      </c>
      <c r="I24" s="1"/>
      <c r="J24" s="18">
        <f t="shared" si="1"/>
        <v>1.730554180644925</v>
      </c>
      <c r="K24" s="19">
        <f t="shared" si="2"/>
        <v>70</v>
      </c>
      <c r="L24" s="20">
        <f t="shared" si="0"/>
        <v>8.009153318077804</v>
      </c>
      <c r="M24" s="30">
        <f t="shared" si="3"/>
        <v>0</v>
      </c>
      <c r="N24" s="30">
        <f t="shared" si="4"/>
        <v>-0.009153318077803618</v>
      </c>
      <c r="O24" s="1"/>
      <c r="P24" s="1"/>
      <c r="Q24" s="1"/>
      <c r="R24" s="1"/>
      <c r="S24" s="1"/>
    </row>
    <row r="25" spans="1:19" ht="16.5" customHeight="1">
      <c r="A25" s="1"/>
      <c r="B25" s="5" t="s">
        <v>18</v>
      </c>
      <c r="C25" s="6">
        <v>-226</v>
      </c>
      <c r="D25" s="6">
        <v>-0.4</v>
      </c>
      <c r="E25" s="6">
        <v>-219</v>
      </c>
      <c r="F25" s="6">
        <v>-0.4</v>
      </c>
      <c r="G25" s="6">
        <v>-7</v>
      </c>
      <c r="H25" s="6" t="s">
        <v>97</v>
      </c>
      <c r="I25" s="1"/>
      <c r="J25" s="18">
        <f t="shared" si="1"/>
        <v>-0.4143064034171112</v>
      </c>
      <c r="K25" s="19">
        <f t="shared" si="2"/>
        <v>-7</v>
      </c>
      <c r="L25" s="31" t="str">
        <f t="shared" si="0"/>
        <v>-</v>
      </c>
      <c r="M25" s="30">
        <f t="shared" si="3"/>
        <v>0</v>
      </c>
      <c r="N25" s="30" t="e">
        <f t="shared" si="4"/>
        <v>#VALUE!</v>
      </c>
      <c r="O25" s="1"/>
      <c r="P25" s="1"/>
      <c r="Q25" s="1"/>
      <c r="R25" s="1"/>
      <c r="S25" s="1"/>
    </row>
    <row r="26" spans="1:19" ht="16.5" customHeight="1">
      <c r="A26" s="1"/>
      <c r="B26" s="5" t="s">
        <v>19</v>
      </c>
      <c r="C26" s="6">
        <v>391</v>
      </c>
      <c r="D26" s="6">
        <v>0.7</v>
      </c>
      <c r="E26" s="6">
        <v>413</v>
      </c>
      <c r="F26" s="6">
        <v>0.8</v>
      </c>
      <c r="G26" s="6">
        <v>-22</v>
      </c>
      <c r="H26" s="6">
        <v>-5.3</v>
      </c>
      <c r="I26" s="1"/>
      <c r="J26" s="18">
        <f t="shared" si="1"/>
        <v>0.7167867421950906</v>
      </c>
      <c r="K26" s="19">
        <f t="shared" si="2"/>
        <v>-22</v>
      </c>
      <c r="L26" s="20">
        <f t="shared" si="0"/>
        <v>-5.326876513317192</v>
      </c>
      <c r="M26" s="30">
        <f t="shared" si="3"/>
        <v>0</v>
      </c>
      <c r="N26" s="30">
        <f t="shared" si="4"/>
        <v>0.026876513317191986</v>
      </c>
      <c r="O26" s="1"/>
      <c r="P26" s="1"/>
      <c r="Q26" s="1"/>
      <c r="R26" s="1"/>
      <c r="S26" s="1"/>
    </row>
    <row r="27" spans="1:19" ht="16.5" customHeight="1">
      <c r="A27" s="1"/>
      <c r="B27" s="7" t="s">
        <v>20</v>
      </c>
      <c r="C27" s="8">
        <v>160</v>
      </c>
      <c r="D27" s="8">
        <v>0.3</v>
      </c>
      <c r="E27" s="8">
        <v>204</v>
      </c>
      <c r="F27" s="8">
        <v>0.4</v>
      </c>
      <c r="G27" s="8">
        <v>-44</v>
      </c>
      <c r="H27" s="8">
        <v>-21.6</v>
      </c>
      <c r="I27" s="1"/>
      <c r="J27" s="18">
        <f t="shared" si="1"/>
        <v>0.29331426790591947</v>
      </c>
      <c r="K27" s="19">
        <f t="shared" si="2"/>
        <v>-44</v>
      </c>
      <c r="L27" s="20">
        <f t="shared" si="0"/>
        <v>-21.568627450980394</v>
      </c>
      <c r="M27" s="30">
        <f t="shared" si="3"/>
        <v>0</v>
      </c>
      <c r="N27" s="30">
        <f t="shared" si="4"/>
        <v>-0.03137254901960773</v>
      </c>
      <c r="O27" s="1"/>
      <c r="P27" s="1"/>
      <c r="Q27" s="1"/>
      <c r="R27" s="1"/>
      <c r="S27" s="1"/>
    </row>
    <row r="28" spans="1:19" ht="16.5" customHeight="1">
      <c r="A28" s="1"/>
      <c r="B28" s="10" t="s">
        <v>21</v>
      </c>
      <c r="C28" s="25">
        <v>54549</v>
      </c>
      <c r="D28" s="11">
        <v>100</v>
      </c>
      <c r="E28" s="25">
        <v>51365</v>
      </c>
      <c r="F28" s="11">
        <v>100</v>
      </c>
      <c r="G28" s="25">
        <v>3184</v>
      </c>
      <c r="H28" s="11">
        <v>6.2</v>
      </c>
      <c r="I28" s="1"/>
      <c r="J28" s="21">
        <f t="shared" si="1"/>
        <v>100</v>
      </c>
      <c r="K28" s="19">
        <f t="shared" si="2"/>
        <v>3184</v>
      </c>
      <c r="L28" s="20">
        <f t="shared" si="0"/>
        <v>6.198773483889808</v>
      </c>
      <c r="M28" s="30">
        <f t="shared" si="3"/>
        <v>0</v>
      </c>
      <c r="N28" s="30">
        <f t="shared" si="4"/>
        <v>0.0012265161101918665</v>
      </c>
      <c r="O28" s="1"/>
      <c r="P28" s="1"/>
      <c r="Q28" s="1"/>
      <c r="R28" s="1"/>
      <c r="S28" s="1"/>
    </row>
    <row r="29" spans="1:19" ht="16.5" customHeight="1">
      <c r="A29" s="1"/>
      <c r="B29" s="12" t="s">
        <v>22</v>
      </c>
      <c r="C29" s="12" t="s">
        <v>8</v>
      </c>
      <c r="D29" s="12" t="s">
        <v>9</v>
      </c>
      <c r="E29" s="12" t="s">
        <v>8</v>
      </c>
      <c r="F29" s="12" t="s">
        <v>9</v>
      </c>
      <c r="G29" s="12" t="s">
        <v>8</v>
      </c>
      <c r="H29" s="12" t="s">
        <v>10</v>
      </c>
      <c r="I29" s="1"/>
      <c r="J29" s="1"/>
      <c r="K29" s="1"/>
      <c r="L29" s="23"/>
      <c r="M29" s="30"/>
      <c r="N29" s="30"/>
      <c r="O29" s="1"/>
      <c r="P29" s="1"/>
      <c r="Q29" s="1"/>
      <c r="R29" s="1"/>
      <c r="S29" s="1"/>
    </row>
    <row r="30" spans="1:19" ht="16.5" customHeight="1">
      <c r="A30" s="1"/>
      <c r="B30" s="5" t="s">
        <v>23</v>
      </c>
      <c r="C30" s="24">
        <v>50113</v>
      </c>
      <c r="D30" s="6">
        <v>91.9</v>
      </c>
      <c r="E30" s="24">
        <v>47028</v>
      </c>
      <c r="F30" s="6">
        <v>91.6</v>
      </c>
      <c r="G30" s="24">
        <v>3085</v>
      </c>
      <c r="H30" s="6">
        <v>6.6</v>
      </c>
      <c r="I30" s="1"/>
      <c r="J30" s="18">
        <f t="shared" si="1"/>
        <v>91.86786192230838</v>
      </c>
      <c r="K30" s="19">
        <f>C30-E30</f>
        <v>3085</v>
      </c>
      <c r="L30" s="20">
        <f t="shared" si="0"/>
        <v>6.559921748745428</v>
      </c>
      <c r="M30" s="30">
        <f>G30-K30</f>
        <v>0</v>
      </c>
      <c r="N30" s="30">
        <f>H30-L30</f>
        <v>0.04007825125457121</v>
      </c>
      <c r="O30" s="1"/>
      <c r="P30" s="1"/>
      <c r="Q30" s="1"/>
      <c r="R30" s="1"/>
      <c r="S30" s="1"/>
    </row>
    <row r="31" spans="1:19" ht="16.5" customHeight="1">
      <c r="A31" s="1"/>
      <c r="B31" s="5" t="s">
        <v>24</v>
      </c>
      <c r="C31" s="24">
        <v>24515</v>
      </c>
      <c r="D31" s="6">
        <v>44.9</v>
      </c>
      <c r="E31" s="24">
        <v>22397</v>
      </c>
      <c r="F31" s="6">
        <v>43.6</v>
      </c>
      <c r="G31" s="24">
        <v>2118</v>
      </c>
      <c r="H31" s="6">
        <v>9.5</v>
      </c>
      <c r="I31" s="1"/>
      <c r="J31" s="18">
        <f t="shared" si="1"/>
        <v>44.9412454857101</v>
      </c>
      <c r="K31" s="19">
        <f t="shared" si="2"/>
        <v>2118</v>
      </c>
      <c r="L31" s="20">
        <f t="shared" si="0"/>
        <v>9.456623654953788</v>
      </c>
      <c r="M31" s="30">
        <f aca="true" t="shared" si="5" ref="M31:M37">G31-K31</f>
        <v>0</v>
      </c>
      <c r="N31" s="30">
        <f aca="true" t="shared" si="6" ref="N31:N37">H31-L31</f>
        <v>0.04337634504621235</v>
      </c>
      <c r="O31" s="1"/>
      <c r="P31" s="1"/>
      <c r="Q31" s="1"/>
      <c r="R31" s="1"/>
      <c r="S31" s="1"/>
    </row>
    <row r="32" spans="1:19" ht="16.5" customHeight="1">
      <c r="A32" s="1"/>
      <c r="B32" s="5" t="s">
        <v>25</v>
      </c>
      <c r="C32" s="24">
        <v>25565</v>
      </c>
      <c r="D32" s="6">
        <v>46.9</v>
      </c>
      <c r="E32" s="24">
        <v>24600</v>
      </c>
      <c r="F32" s="6">
        <v>47.9</v>
      </c>
      <c r="G32" s="24">
        <v>965</v>
      </c>
      <c r="H32" s="6">
        <v>3.9</v>
      </c>
      <c r="I32" s="1"/>
      <c r="J32" s="18">
        <f t="shared" si="1"/>
        <v>46.86612036884269</v>
      </c>
      <c r="K32" s="19">
        <f t="shared" si="2"/>
        <v>965</v>
      </c>
      <c r="L32" s="20">
        <f t="shared" si="0"/>
        <v>3.9227642276422765</v>
      </c>
      <c r="M32" s="30">
        <f t="shared" si="5"/>
        <v>0</v>
      </c>
      <c r="N32" s="30">
        <f t="shared" si="6"/>
        <v>-0.02276422764227659</v>
      </c>
      <c r="O32" s="1"/>
      <c r="P32" s="1"/>
      <c r="Q32" s="1"/>
      <c r="R32" s="1"/>
      <c r="S32" s="1"/>
    </row>
    <row r="33" spans="1:19" ht="16.5" customHeight="1">
      <c r="A33" s="1"/>
      <c r="B33" s="5" t="s">
        <v>26</v>
      </c>
      <c r="C33" s="6">
        <v>33</v>
      </c>
      <c r="D33" s="6">
        <v>0.1</v>
      </c>
      <c r="E33" s="6">
        <v>31</v>
      </c>
      <c r="F33" s="6">
        <v>0.1</v>
      </c>
      <c r="G33" s="6">
        <v>2</v>
      </c>
      <c r="H33" s="6">
        <v>6.5</v>
      </c>
      <c r="I33" s="1"/>
      <c r="J33" s="18">
        <f t="shared" si="1"/>
        <v>0.06049606775559589</v>
      </c>
      <c r="K33" s="19">
        <f t="shared" si="2"/>
        <v>2</v>
      </c>
      <c r="L33" s="20">
        <f t="shared" si="0"/>
        <v>6.451612903225806</v>
      </c>
      <c r="M33" s="30">
        <f t="shared" si="5"/>
        <v>0</v>
      </c>
      <c r="N33" s="30">
        <f t="shared" si="6"/>
        <v>0.04838709677419395</v>
      </c>
      <c r="O33" s="1"/>
      <c r="P33" s="1"/>
      <c r="Q33" s="1"/>
      <c r="R33" s="1"/>
      <c r="S33" s="1"/>
    </row>
    <row r="34" spans="1:19" ht="16.5" customHeight="1">
      <c r="A34" s="1"/>
      <c r="B34" s="5" t="s">
        <v>27</v>
      </c>
      <c r="C34" s="6">
        <v>32</v>
      </c>
      <c r="D34" s="6">
        <v>0.1</v>
      </c>
      <c r="E34" s="6">
        <v>14</v>
      </c>
      <c r="F34" s="6" t="s">
        <v>97</v>
      </c>
      <c r="G34" s="6">
        <v>18</v>
      </c>
      <c r="H34" s="6">
        <v>128.6</v>
      </c>
      <c r="I34" s="1"/>
      <c r="J34" s="18">
        <f t="shared" si="1"/>
        <v>0.05866285358118389</v>
      </c>
      <c r="K34" s="19">
        <f t="shared" si="2"/>
        <v>18</v>
      </c>
      <c r="L34" s="20">
        <f t="shared" si="0"/>
        <v>128.57142857142858</v>
      </c>
      <c r="M34" s="30">
        <f t="shared" si="5"/>
        <v>0</v>
      </c>
      <c r="N34" s="30">
        <f t="shared" si="6"/>
        <v>0.028571428571410706</v>
      </c>
      <c r="O34" s="1"/>
      <c r="P34" s="1"/>
      <c r="Q34" s="1"/>
      <c r="R34" s="1"/>
      <c r="S34" s="1"/>
    </row>
    <row r="35" spans="1:19" ht="16.5" customHeight="1">
      <c r="A35" s="1"/>
      <c r="B35" s="5" t="s">
        <v>28</v>
      </c>
      <c r="C35" s="6">
        <v>24</v>
      </c>
      <c r="D35" s="6" t="s">
        <v>97</v>
      </c>
      <c r="E35" s="6">
        <v>29</v>
      </c>
      <c r="F35" s="6" t="s">
        <v>97</v>
      </c>
      <c r="G35" s="6">
        <v>-5</v>
      </c>
      <c r="H35" s="6">
        <v>-17.2</v>
      </c>
      <c r="I35" s="1"/>
      <c r="J35" s="22">
        <f t="shared" si="1"/>
        <v>0.04399714018588792</v>
      </c>
      <c r="K35" s="19">
        <f t="shared" si="2"/>
        <v>-5</v>
      </c>
      <c r="L35" s="20">
        <f t="shared" si="0"/>
        <v>-17.24137931034483</v>
      </c>
      <c r="M35" s="30">
        <f t="shared" si="5"/>
        <v>0</v>
      </c>
      <c r="N35" s="30">
        <f t="shared" si="6"/>
        <v>0.04137931034482989</v>
      </c>
      <c r="O35" s="1"/>
      <c r="P35" s="1"/>
      <c r="Q35" s="1"/>
      <c r="R35" s="1"/>
      <c r="S35" s="1"/>
    </row>
    <row r="36" spans="1:19" ht="16.5" customHeight="1">
      <c r="A36" s="1"/>
      <c r="B36" s="7" t="s">
        <v>29</v>
      </c>
      <c r="C36" s="26">
        <v>2249</v>
      </c>
      <c r="D36" s="8">
        <v>4.1</v>
      </c>
      <c r="E36" s="26">
        <v>2302</v>
      </c>
      <c r="F36" s="8">
        <v>4.5</v>
      </c>
      <c r="G36" s="26">
        <v>-53</v>
      </c>
      <c r="H36" s="8">
        <v>-2.3</v>
      </c>
      <c r="I36" s="1"/>
      <c r="J36" s="18">
        <f t="shared" si="1"/>
        <v>4.1228986782525805</v>
      </c>
      <c r="K36" s="19">
        <f t="shared" si="2"/>
        <v>-53</v>
      </c>
      <c r="L36" s="20">
        <f t="shared" si="0"/>
        <v>-2.3023457862728063</v>
      </c>
      <c r="M36" s="30">
        <f t="shared" si="5"/>
        <v>0</v>
      </c>
      <c r="N36" s="30">
        <f t="shared" si="6"/>
        <v>0.0023457862728064605</v>
      </c>
      <c r="O36" s="1"/>
      <c r="P36" s="1"/>
      <c r="Q36" s="1"/>
      <c r="R36" s="1"/>
      <c r="S36" s="1"/>
    </row>
    <row r="37" spans="1:19" ht="16.5" customHeight="1">
      <c r="A37" s="1"/>
      <c r="B37" s="10" t="s">
        <v>30</v>
      </c>
      <c r="C37" s="25">
        <v>52418</v>
      </c>
      <c r="D37" s="11" t="s">
        <v>85</v>
      </c>
      <c r="E37" s="25">
        <v>49373</v>
      </c>
      <c r="F37" s="11" t="s">
        <v>85</v>
      </c>
      <c r="G37" s="25">
        <v>3045</v>
      </c>
      <c r="H37" s="11">
        <v>6.2</v>
      </c>
      <c r="I37" s="1"/>
      <c r="J37" s="18">
        <f t="shared" si="1"/>
        <v>96.09342059432804</v>
      </c>
      <c r="K37" s="19">
        <f t="shared" si="2"/>
        <v>3045</v>
      </c>
      <c r="L37" s="20">
        <f t="shared" si="0"/>
        <v>6.16733842383489</v>
      </c>
      <c r="M37" s="30">
        <f t="shared" si="5"/>
        <v>0</v>
      </c>
      <c r="N37" s="30">
        <f t="shared" si="6"/>
        <v>0.03266157616511034</v>
      </c>
      <c r="O37" s="1"/>
      <c r="P37" s="1"/>
      <c r="Q37" s="1"/>
      <c r="R37" s="1"/>
      <c r="S37" s="1"/>
    </row>
    <row r="38" spans="1:19" ht="16.5" customHeight="1">
      <c r="A38" s="1"/>
      <c r="B38" s="12" t="s">
        <v>31</v>
      </c>
      <c r="C38" s="12" t="s">
        <v>8</v>
      </c>
      <c r="D38" s="12" t="s">
        <v>9</v>
      </c>
      <c r="E38" s="12" t="s">
        <v>8</v>
      </c>
      <c r="F38" s="12" t="s">
        <v>9</v>
      </c>
      <c r="G38" s="12" t="s">
        <v>8</v>
      </c>
      <c r="H38" s="12" t="s">
        <v>10</v>
      </c>
      <c r="I38" s="1"/>
      <c r="J38" s="21"/>
      <c r="K38" s="19"/>
      <c r="L38" s="23"/>
      <c r="M38" s="30"/>
      <c r="N38" s="30"/>
      <c r="O38" s="1"/>
      <c r="P38" s="1"/>
      <c r="Q38" s="1"/>
      <c r="R38" s="1"/>
      <c r="S38" s="1"/>
    </row>
    <row r="39" spans="1:19" ht="16.5" customHeight="1">
      <c r="A39" s="1"/>
      <c r="B39" s="5" t="s">
        <v>32</v>
      </c>
      <c r="C39" s="6">
        <v>172</v>
      </c>
      <c r="D39" s="6">
        <v>0.3</v>
      </c>
      <c r="E39" s="6">
        <v>172</v>
      </c>
      <c r="F39" s="6">
        <v>0.3</v>
      </c>
      <c r="G39" s="6" t="s">
        <v>97</v>
      </c>
      <c r="H39" s="6" t="s">
        <v>97</v>
      </c>
      <c r="I39" s="1"/>
      <c r="J39" s="21">
        <f t="shared" si="1"/>
        <v>0.3153128379988634</v>
      </c>
      <c r="K39" s="19">
        <f t="shared" si="2"/>
        <v>0</v>
      </c>
      <c r="L39" s="20">
        <f t="shared" si="0"/>
        <v>0</v>
      </c>
      <c r="M39" s="30" t="e">
        <f aca="true" t="shared" si="7" ref="M39:M44">G39-K39</f>
        <v>#VALUE!</v>
      </c>
      <c r="N39" s="30" t="e">
        <f aca="true" t="shared" si="8" ref="N39:N44">H39-L39</f>
        <v>#VALUE!</v>
      </c>
      <c r="O39" s="1"/>
      <c r="P39" s="1"/>
      <c r="Q39" s="1"/>
      <c r="R39" s="1"/>
      <c r="S39" s="1"/>
    </row>
    <row r="40" spans="1:19" ht="16.5" customHeight="1">
      <c r="A40" s="1"/>
      <c r="B40" s="5" t="s">
        <v>33</v>
      </c>
      <c r="C40" s="24">
        <v>1276</v>
      </c>
      <c r="D40" s="6">
        <v>2.3</v>
      </c>
      <c r="E40" s="24">
        <v>1153</v>
      </c>
      <c r="F40" s="6">
        <v>2.3</v>
      </c>
      <c r="G40" s="24">
        <v>123</v>
      </c>
      <c r="H40" s="27">
        <v>10.7</v>
      </c>
      <c r="I40" s="1"/>
      <c r="J40" s="21">
        <f t="shared" si="1"/>
        <v>2.3391812865497075</v>
      </c>
      <c r="K40" s="19">
        <f t="shared" si="2"/>
        <v>123</v>
      </c>
      <c r="L40" s="20">
        <f t="shared" si="0"/>
        <v>10.667823070251519</v>
      </c>
      <c r="M40" s="30">
        <f t="shared" si="7"/>
        <v>0</v>
      </c>
      <c r="N40" s="30">
        <f t="shared" si="8"/>
        <v>0.03217692974848063</v>
      </c>
      <c r="O40" s="1"/>
      <c r="P40" s="1"/>
      <c r="Q40" s="1"/>
      <c r="R40" s="1"/>
      <c r="S40" s="1"/>
    </row>
    <row r="41" spans="1:19" ht="16.5" customHeight="1">
      <c r="A41" s="1"/>
      <c r="B41" s="5" t="s">
        <v>34</v>
      </c>
      <c r="C41" s="6">
        <v>534</v>
      </c>
      <c r="D41" s="27">
        <v>1</v>
      </c>
      <c r="E41" s="6">
        <v>513</v>
      </c>
      <c r="F41" s="6">
        <v>1</v>
      </c>
      <c r="G41" s="6">
        <v>21</v>
      </c>
      <c r="H41" s="27">
        <v>4.1</v>
      </c>
      <c r="I41" s="1"/>
      <c r="J41" s="21">
        <f t="shared" si="1"/>
        <v>0.9789363691360062</v>
      </c>
      <c r="K41" s="19">
        <f t="shared" si="2"/>
        <v>21</v>
      </c>
      <c r="L41" s="20">
        <f t="shared" si="0"/>
        <v>4.093567251461988</v>
      </c>
      <c r="M41" s="30">
        <f t="shared" si="7"/>
        <v>0</v>
      </c>
      <c r="N41" s="30">
        <f t="shared" si="8"/>
        <v>0.006432748538011346</v>
      </c>
      <c r="O41" s="1"/>
      <c r="P41" s="1"/>
      <c r="Q41" s="1"/>
      <c r="R41" s="1"/>
      <c r="S41" s="1"/>
    </row>
    <row r="42" spans="1:19" ht="16.5" customHeight="1">
      <c r="A42" s="1"/>
      <c r="B42" s="7" t="s">
        <v>35</v>
      </c>
      <c r="C42" s="8">
        <v>149</v>
      </c>
      <c r="D42" s="8">
        <v>0.3</v>
      </c>
      <c r="E42" s="8">
        <v>154</v>
      </c>
      <c r="F42" s="8">
        <v>0.3</v>
      </c>
      <c r="G42" s="8">
        <v>-5</v>
      </c>
      <c r="H42" s="28">
        <v>-3.2</v>
      </c>
      <c r="I42" s="1"/>
      <c r="J42" s="21">
        <f t="shared" si="1"/>
        <v>0.2731489119873875</v>
      </c>
      <c r="K42" s="19">
        <f t="shared" si="2"/>
        <v>-5</v>
      </c>
      <c r="L42" s="20">
        <f t="shared" si="0"/>
        <v>-3.2467532467532463</v>
      </c>
      <c r="M42" s="30">
        <f t="shared" si="7"/>
        <v>0</v>
      </c>
      <c r="N42" s="30">
        <f t="shared" si="8"/>
        <v>0.0467532467532461</v>
      </c>
      <c r="O42" s="1"/>
      <c r="P42" s="1"/>
      <c r="Q42" s="1"/>
      <c r="R42" s="1"/>
      <c r="S42" s="1"/>
    </row>
    <row r="43" spans="1:19" ht="16.5" customHeight="1">
      <c r="A43" s="1"/>
      <c r="B43" s="10" t="s">
        <v>36</v>
      </c>
      <c r="C43" s="25">
        <v>2131</v>
      </c>
      <c r="D43" s="11">
        <v>3.9</v>
      </c>
      <c r="E43" s="25">
        <v>1992</v>
      </c>
      <c r="F43" s="11">
        <v>3.9</v>
      </c>
      <c r="G43" s="25">
        <v>139</v>
      </c>
      <c r="H43" s="29">
        <v>7</v>
      </c>
      <c r="I43" s="1"/>
      <c r="J43" s="21">
        <f t="shared" si="1"/>
        <v>3.9065794056719643</v>
      </c>
      <c r="K43" s="19">
        <f t="shared" si="2"/>
        <v>139</v>
      </c>
      <c r="L43" s="20">
        <f t="shared" si="0"/>
        <v>6.977911646586345</v>
      </c>
      <c r="M43" s="30">
        <f t="shared" si="7"/>
        <v>0</v>
      </c>
      <c r="N43" s="30">
        <f t="shared" si="8"/>
        <v>0.022088353413654893</v>
      </c>
      <c r="O43" s="1"/>
      <c r="P43" s="1"/>
      <c r="Q43" s="1"/>
      <c r="R43" s="1"/>
      <c r="S43" s="1"/>
    </row>
    <row r="44" spans="1:19" ht="16.5" customHeight="1">
      <c r="A44" s="1"/>
      <c r="B44" s="10" t="s">
        <v>37</v>
      </c>
      <c r="C44" s="25">
        <v>54549</v>
      </c>
      <c r="D44" s="11">
        <v>100</v>
      </c>
      <c r="E44" s="25">
        <v>51365</v>
      </c>
      <c r="F44" s="11">
        <v>100</v>
      </c>
      <c r="G44" s="25">
        <v>3184</v>
      </c>
      <c r="H44" s="29">
        <v>6.2</v>
      </c>
      <c r="I44" s="1"/>
      <c r="J44" s="21">
        <f t="shared" si="1"/>
        <v>100</v>
      </c>
      <c r="K44" s="19">
        <f t="shared" si="2"/>
        <v>3184</v>
      </c>
      <c r="L44" s="20">
        <f t="shared" si="0"/>
        <v>6.198773483889808</v>
      </c>
      <c r="M44" s="30">
        <f t="shared" si="7"/>
        <v>0</v>
      </c>
      <c r="N44" s="30">
        <f t="shared" si="8"/>
        <v>0.0012265161101918665</v>
      </c>
      <c r="O44" s="1"/>
      <c r="P44" s="1"/>
      <c r="Q44" s="1"/>
      <c r="R44" s="1"/>
      <c r="S44" s="1"/>
    </row>
    <row r="45" spans="1:19" ht="16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6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16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6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6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6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16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6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6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6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6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16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6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16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16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6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16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6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16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16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6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16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16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ht="16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</sheetData>
  <mergeCells count="5">
    <mergeCell ref="B14:B15"/>
    <mergeCell ref="G13:H13"/>
    <mergeCell ref="C14:D14"/>
    <mergeCell ref="E14:F14"/>
    <mergeCell ref="G14:H14"/>
  </mergeCells>
  <printOptions/>
  <pageMargins left="0.013888888888888888" right="0.013888888888888888" top="0.4166666666666667" bottom="0.1388888888888889" header="0.5" footer="0.5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"/>
  <sheetViews>
    <sheetView workbookViewId="0" topLeftCell="A1">
      <selection activeCell="K6" sqref="K6"/>
    </sheetView>
  </sheetViews>
  <sheetFormatPr defaultColWidth="9.00390625" defaultRowHeight="16.5"/>
  <sheetData>
    <row r="1" spans="1:10" ht="27.75">
      <c r="A1" s="14" t="s">
        <v>91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27.75">
      <c r="A2" s="14" t="s">
        <v>128</v>
      </c>
      <c r="B2" s="15"/>
      <c r="C2" s="15"/>
      <c r="D2" s="15"/>
      <c r="E2" s="15"/>
      <c r="F2" s="15"/>
      <c r="G2" s="15"/>
      <c r="H2" s="15"/>
      <c r="I2" s="15"/>
      <c r="J2" s="15"/>
    </row>
    <row r="3" ht="16.5">
      <c r="L3" s="16"/>
    </row>
  </sheetData>
  <printOptions horizontalCentered="1"/>
  <pageMargins left="0.35433070866141736" right="0.35433070866141736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70"/>
  <sheetViews>
    <sheetView workbookViewId="0" topLeftCell="B4">
      <pane ySplit="3225" topLeftCell="BM16" activePane="topLeft" state="split"/>
      <selection pane="topLeft" activeCell="B7" sqref="B7"/>
      <selection pane="bottomLeft" activeCell="D33" sqref="D33"/>
    </sheetView>
  </sheetViews>
  <sheetFormatPr defaultColWidth="9.00390625" defaultRowHeight="16.5"/>
  <cols>
    <col min="1" max="1" width="22.625" style="0" customWidth="1"/>
    <col min="2" max="2" width="26.625" style="0" customWidth="1"/>
    <col min="3" max="3" width="13.625" style="0" customWidth="1"/>
    <col min="4" max="4" width="8.625" style="0" customWidth="1"/>
    <col min="5" max="5" width="13.625" style="0" customWidth="1"/>
    <col min="6" max="6" width="8.625" style="0" customWidth="1"/>
    <col min="7" max="7" width="13.625" style="0" customWidth="1"/>
    <col min="8" max="8" width="8.625" style="0" customWidth="1"/>
    <col min="9" max="9" width="2.625" style="0" customWidth="1"/>
    <col min="10" max="10" width="13.625" style="0" customWidth="1"/>
    <col min="11" max="12" width="8.50390625" style="0" bestFit="1" customWidth="1"/>
    <col min="13" max="19" width="13.625" style="0" customWidth="1"/>
  </cols>
  <sheetData>
    <row r="1" spans="1:19" ht="39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7.75" customHeight="1">
      <c r="A2" s="1"/>
      <c r="B2" s="3" t="s">
        <v>38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2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21.75" customHeight="1">
      <c r="A4" s="1"/>
      <c r="B4" s="4" t="s">
        <v>105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21.75" customHeight="1">
      <c r="A5" s="1"/>
      <c r="B5" s="4" t="s">
        <v>106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21.75" customHeight="1">
      <c r="A6" s="1"/>
      <c r="B6" s="4" t="s">
        <v>107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21.75" customHeight="1">
      <c r="A7" s="1"/>
      <c r="B7" s="4" t="s">
        <v>109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21.75" customHeight="1">
      <c r="A8" s="1"/>
      <c r="B8" s="4" t="s">
        <v>108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36" customHeight="1">
      <c r="A9" s="1"/>
      <c r="B9" s="3" t="s">
        <v>86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8" customHeight="1">
      <c r="A10" s="1"/>
      <c r="B10" s="1"/>
      <c r="C10" s="1"/>
      <c r="D10" s="1"/>
      <c r="E10" s="1"/>
      <c r="F10" s="1"/>
      <c r="G10" s="44" t="s">
        <v>1</v>
      </c>
      <c r="H10" s="44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8.75" customHeight="1">
      <c r="A11" s="1"/>
      <c r="B11" s="43" t="s">
        <v>4</v>
      </c>
      <c r="C11" s="43" t="s">
        <v>103</v>
      </c>
      <c r="D11" s="43"/>
      <c r="E11" s="43" t="s">
        <v>39</v>
      </c>
      <c r="F11" s="43"/>
      <c r="G11" s="43" t="s">
        <v>3</v>
      </c>
      <c r="H11" s="43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8.75" customHeight="1">
      <c r="A12" s="1"/>
      <c r="B12" s="43"/>
      <c r="C12" s="9" t="s">
        <v>5</v>
      </c>
      <c r="D12" s="9" t="s">
        <v>6</v>
      </c>
      <c r="E12" s="9" t="s">
        <v>5</v>
      </c>
      <c r="F12" s="9" t="s">
        <v>6</v>
      </c>
      <c r="G12" s="9" t="s">
        <v>5</v>
      </c>
      <c r="H12" s="9" t="s">
        <v>6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8.75" customHeight="1">
      <c r="A13" s="1"/>
      <c r="B13" s="12" t="s">
        <v>40</v>
      </c>
      <c r="C13" s="12" t="s">
        <v>8</v>
      </c>
      <c r="D13" s="12" t="s">
        <v>9</v>
      </c>
      <c r="E13" s="12" t="s">
        <v>8</v>
      </c>
      <c r="F13" s="12" t="s">
        <v>9</v>
      </c>
      <c r="G13" s="12" t="s">
        <v>8</v>
      </c>
      <c r="H13" s="12" t="s">
        <v>10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8.75" customHeight="1">
      <c r="A14" s="1"/>
      <c r="B14" s="5" t="s">
        <v>41</v>
      </c>
      <c r="C14" s="24">
        <v>1144</v>
      </c>
      <c r="D14" s="6">
        <v>97.9</v>
      </c>
      <c r="E14" s="24">
        <v>1133</v>
      </c>
      <c r="F14" s="6">
        <v>98.1</v>
      </c>
      <c r="G14" s="17">
        <v>11</v>
      </c>
      <c r="H14" s="27">
        <v>1</v>
      </c>
      <c r="I14" s="1"/>
      <c r="J14" s="32">
        <f>C14/$C$20*100</f>
        <v>97.86142001710864</v>
      </c>
      <c r="K14" s="17">
        <f>C14-E14</f>
        <v>11</v>
      </c>
      <c r="L14" s="32">
        <f>K14/E14*100</f>
        <v>0.9708737864077669</v>
      </c>
      <c r="M14" s="1"/>
      <c r="N14" s="1"/>
      <c r="O14" s="1"/>
      <c r="P14" s="1"/>
      <c r="Q14" s="1"/>
      <c r="R14" s="1"/>
      <c r="S14" s="1"/>
    </row>
    <row r="15" spans="1:19" ht="18.75" customHeight="1">
      <c r="A15" s="1"/>
      <c r="B15" s="5" t="s">
        <v>42</v>
      </c>
      <c r="C15" s="6">
        <v>837</v>
      </c>
      <c r="D15" s="6">
        <v>71.6</v>
      </c>
      <c r="E15" s="6">
        <v>844</v>
      </c>
      <c r="F15" s="6">
        <v>73.1</v>
      </c>
      <c r="G15" s="17">
        <v>-7</v>
      </c>
      <c r="H15" s="27">
        <v>-0.8</v>
      </c>
      <c r="I15" s="1"/>
      <c r="J15" s="32">
        <f aca="true" t="shared" si="0" ref="J15:J36">C15/$C$20*100</f>
        <v>71.59965782720273</v>
      </c>
      <c r="K15" s="17">
        <f aca="true" t="shared" si="1" ref="K15:K36">C15-E15</f>
        <v>-7</v>
      </c>
      <c r="L15" s="32">
        <f aca="true" t="shared" si="2" ref="L15:L36">K15/E15*100</f>
        <v>-0.8293838862559242</v>
      </c>
      <c r="M15" s="1"/>
      <c r="N15" s="1"/>
      <c r="O15" s="1"/>
      <c r="P15" s="1"/>
      <c r="Q15" s="1"/>
      <c r="R15" s="1"/>
      <c r="S15" s="1"/>
    </row>
    <row r="16" spans="1:19" ht="18.75" customHeight="1">
      <c r="A16" s="1"/>
      <c r="B16" s="5" t="s">
        <v>43</v>
      </c>
      <c r="C16" s="6">
        <v>307</v>
      </c>
      <c r="D16" s="27">
        <v>26.3</v>
      </c>
      <c r="E16" s="6">
        <v>289</v>
      </c>
      <c r="F16" s="27">
        <v>25</v>
      </c>
      <c r="G16" s="17">
        <v>18</v>
      </c>
      <c r="H16" s="27">
        <v>6.2</v>
      </c>
      <c r="I16" s="1"/>
      <c r="J16" s="32">
        <f t="shared" si="0"/>
        <v>26.2617621899059</v>
      </c>
      <c r="K16" s="17">
        <f t="shared" si="1"/>
        <v>18</v>
      </c>
      <c r="L16" s="32">
        <f t="shared" si="2"/>
        <v>6.228373702422145</v>
      </c>
      <c r="M16" s="1"/>
      <c r="N16" s="1"/>
      <c r="O16" s="1"/>
      <c r="P16" s="1"/>
      <c r="Q16" s="1"/>
      <c r="R16" s="1"/>
      <c r="S16" s="1"/>
    </row>
    <row r="17" spans="1:19" ht="18.75" customHeight="1">
      <c r="A17" s="1"/>
      <c r="B17" s="5" t="s">
        <v>44</v>
      </c>
      <c r="C17" s="6">
        <v>19</v>
      </c>
      <c r="D17" s="6">
        <v>1.6</v>
      </c>
      <c r="E17" s="6">
        <v>16</v>
      </c>
      <c r="F17" s="6">
        <v>1.4</v>
      </c>
      <c r="G17" s="17">
        <v>3</v>
      </c>
      <c r="H17" s="27">
        <v>18.8</v>
      </c>
      <c r="I17" s="1"/>
      <c r="J17" s="32">
        <f t="shared" si="0"/>
        <v>1.6253207869974338</v>
      </c>
      <c r="K17" s="17">
        <f t="shared" si="1"/>
        <v>3</v>
      </c>
      <c r="L17" s="32">
        <f t="shared" si="2"/>
        <v>18.75</v>
      </c>
      <c r="M17" s="1"/>
      <c r="N17" s="1"/>
      <c r="O17" s="1"/>
      <c r="P17" s="1"/>
      <c r="Q17" s="1"/>
      <c r="R17" s="1"/>
      <c r="S17" s="1"/>
    </row>
    <row r="18" spans="1:19" ht="18.75" customHeight="1">
      <c r="A18" s="1"/>
      <c r="B18" s="5" t="s">
        <v>45</v>
      </c>
      <c r="C18" s="6">
        <v>2</v>
      </c>
      <c r="D18" s="6">
        <v>0.2</v>
      </c>
      <c r="E18" s="6">
        <v>3</v>
      </c>
      <c r="F18" s="6">
        <v>0.2</v>
      </c>
      <c r="G18" s="17">
        <v>-1</v>
      </c>
      <c r="H18" s="27">
        <v>-33.3</v>
      </c>
      <c r="I18" s="1"/>
      <c r="J18" s="32">
        <f t="shared" si="0"/>
        <v>0.1710863986313088</v>
      </c>
      <c r="K18" s="17">
        <f t="shared" si="1"/>
        <v>-1</v>
      </c>
      <c r="L18" s="32">
        <f t="shared" si="2"/>
        <v>-33.33333333333333</v>
      </c>
      <c r="M18" s="1"/>
      <c r="N18" s="1"/>
      <c r="O18" s="1"/>
      <c r="P18" s="1"/>
      <c r="Q18" s="1"/>
      <c r="R18" s="1"/>
      <c r="S18" s="1"/>
    </row>
    <row r="19" spans="1:19" ht="18.75" customHeight="1">
      <c r="A19" s="1"/>
      <c r="B19" s="7" t="s">
        <v>46</v>
      </c>
      <c r="C19" s="8">
        <v>4</v>
      </c>
      <c r="D19" s="8">
        <v>0.3</v>
      </c>
      <c r="E19" s="8">
        <v>3</v>
      </c>
      <c r="F19" s="8">
        <v>0.3</v>
      </c>
      <c r="G19" s="34">
        <v>1</v>
      </c>
      <c r="H19" s="28">
        <v>33.3</v>
      </c>
      <c r="I19" s="1"/>
      <c r="J19" s="32">
        <f t="shared" si="0"/>
        <v>0.3421727972626176</v>
      </c>
      <c r="K19" s="17">
        <f t="shared" si="1"/>
        <v>1</v>
      </c>
      <c r="L19" s="32">
        <f t="shared" si="2"/>
        <v>33.33333333333333</v>
      </c>
      <c r="M19" s="1"/>
      <c r="N19" s="1"/>
      <c r="O19" s="1"/>
      <c r="P19" s="1"/>
      <c r="Q19" s="1"/>
      <c r="R19" s="1"/>
      <c r="S19" s="1"/>
    </row>
    <row r="20" spans="1:19" ht="18.75" customHeight="1">
      <c r="A20" s="1"/>
      <c r="B20" s="10" t="s">
        <v>47</v>
      </c>
      <c r="C20" s="25">
        <v>1169</v>
      </c>
      <c r="D20" s="29">
        <v>100</v>
      </c>
      <c r="E20" s="25">
        <v>1155</v>
      </c>
      <c r="F20" s="29">
        <v>100</v>
      </c>
      <c r="G20" s="35">
        <v>14</v>
      </c>
      <c r="H20" s="27">
        <v>1.2</v>
      </c>
      <c r="I20" s="1"/>
      <c r="J20" s="32">
        <f t="shared" si="0"/>
        <v>100</v>
      </c>
      <c r="K20" s="17">
        <f t="shared" si="1"/>
        <v>14</v>
      </c>
      <c r="L20" s="32">
        <f t="shared" si="2"/>
        <v>1.2121212121212122</v>
      </c>
      <c r="M20" s="1"/>
      <c r="N20" s="1"/>
      <c r="O20" s="1"/>
      <c r="P20" s="1"/>
      <c r="Q20" s="1"/>
      <c r="R20" s="1"/>
      <c r="S20" s="1"/>
    </row>
    <row r="21" spans="1:19" ht="18.75" customHeight="1">
      <c r="A21" s="1"/>
      <c r="B21" s="12" t="s">
        <v>48</v>
      </c>
      <c r="C21" s="12" t="s">
        <v>8</v>
      </c>
      <c r="D21" s="12" t="s">
        <v>104</v>
      </c>
      <c r="E21" s="12" t="s">
        <v>8</v>
      </c>
      <c r="F21" s="12" t="s">
        <v>104</v>
      </c>
      <c r="G21" s="12" t="s">
        <v>8</v>
      </c>
      <c r="H21" s="12" t="s">
        <v>10</v>
      </c>
      <c r="I21" s="1"/>
      <c r="J21" s="32"/>
      <c r="K21" s="17"/>
      <c r="L21" s="32"/>
      <c r="M21" s="1"/>
      <c r="N21" s="1"/>
      <c r="O21" s="1"/>
      <c r="P21" s="1"/>
      <c r="Q21" s="1"/>
      <c r="R21" s="1"/>
      <c r="S21" s="1"/>
    </row>
    <row r="22" spans="1:19" ht="18.75" customHeight="1">
      <c r="A22" s="1"/>
      <c r="B22" s="5" t="s">
        <v>49</v>
      </c>
      <c r="C22" s="6">
        <v>290</v>
      </c>
      <c r="D22" s="6">
        <v>24.8</v>
      </c>
      <c r="E22" s="6">
        <v>278</v>
      </c>
      <c r="F22" s="6">
        <v>24.1</v>
      </c>
      <c r="G22" s="17">
        <v>12</v>
      </c>
      <c r="H22" s="27">
        <v>4.3</v>
      </c>
      <c r="I22" s="1"/>
      <c r="J22" s="32">
        <f t="shared" si="0"/>
        <v>24.807527801539777</v>
      </c>
      <c r="K22" s="17">
        <f t="shared" si="1"/>
        <v>12</v>
      </c>
      <c r="L22" s="32">
        <f t="shared" si="2"/>
        <v>4.316546762589928</v>
      </c>
      <c r="M22" s="1"/>
      <c r="N22" s="1"/>
      <c r="O22" s="1"/>
      <c r="P22" s="1"/>
      <c r="Q22" s="1"/>
      <c r="R22" s="1"/>
      <c r="S22" s="1"/>
    </row>
    <row r="23" spans="1:19" ht="18.75" customHeight="1">
      <c r="A23" s="1"/>
      <c r="B23" s="5" t="s">
        <v>50</v>
      </c>
      <c r="C23" s="6">
        <v>289</v>
      </c>
      <c r="D23" s="27">
        <v>24.7</v>
      </c>
      <c r="E23" s="6">
        <v>277</v>
      </c>
      <c r="F23" s="27">
        <v>24</v>
      </c>
      <c r="G23" s="17">
        <v>12</v>
      </c>
      <c r="H23" s="27">
        <v>4.3</v>
      </c>
      <c r="I23" s="1"/>
      <c r="J23" s="32">
        <f t="shared" si="0"/>
        <v>24.721984602224122</v>
      </c>
      <c r="K23" s="17">
        <f t="shared" si="1"/>
        <v>12</v>
      </c>
      <c r="L23" s="32">
        <f t="shared" si="2"/>
        <v>4.332129963898916</v>
      </c>
      <c r="M23" s="1"/>
      <c r="N23" s="1"/>
      <c r="O23" s="1"/>
      <c r="P23" s="1"/>
      <c r="Q23" s="1"/>
      <c r="R23" s="1"/>
      <c r="S23" s="1"/>
    </row>
    <row r="24" spans="1:19" ht="18.75" customHeight="1">
      <c r="A24" s="1"/>
      <c r="B24" s="5" t="s">
        <v>51</v>
      </c>
      <c r="C24" s="6" t="s">
        <v>97</v>
      </c>
      <c r="D24" s="6" t="s">
        <v>97</v>
      </c>
      <c r="E24" s="6" t="s">
        <v>97</v>
      </c>
      <c r="F24" s="6" t="s">
        <v>97</v>
      </c>
      <c r="G24" s="6" t="s">
        <v>97</v>
      </c>
      <c r="H24" s="6" t="s">
        <v>97</v>
      </c>
      <c r="I24" s="1"/>
      <c r="J24" s="32" t="e">
        <f t="shared" si="0"/>
        <v>#VALUE!</v>
      </c>
      <c r="K24" s="17" t="e">
        <f t="shared" si="1"/>
        <v>#VALUE!</v>
      </c>
      <c r="L24" s="32" t="e">
        <f t="shared" si="2"/>
        <v>#VALUE!</v>
      </c>
      <c r="M24" s="1"/>
      <c r="N24" s="1"/>
      <c r="O24" s="1"/>
      <c r="P24" s="1"/>
      <c r="Q24" s="1"/>
      <c r="R24" s="1"/>
      <c r="S24" s="1"/>
    </row>
    <row r="25" spans="1:19" ht="18.75" customHeight="1">
      <c r="A25" s="1"/>
      <c r="B25" s="5" t="s">
        <v>52</v>
      </c>
      <c r="C25" s="6">
        <v>1</v>
      </c>
      <c r="D25" s="6">
        <v>0.1</v>
      </c>
      <c r="E25" s="6">
        <v>1</v>
      </c>
      <c r="F25" s="6">
        <v>0.1</v>
      </c>
      <c r="G25" s="6" t="s">
        <v>97</v>
      </c>
      <c r="H25" s="6" t="s">
        <v>97</v>
      </c>
      <c r="I25" s="1"/>
      <c r="J25" s="32">
        <f>C25/$C$20*100</f>
        <v>0.0855431993156544</v>
      </c>
      <c r="K25" s="17">
        <f>C25-E25</f>
        <v>0</v>
      </c>
      <c r="L25" s="32">
        <f>K25/E25*100</f>
        <v>0</v>
      </c>
      <c r="M25" s="1"/>
      <c r="N25" s="1"/>
      <c r="O25" s="1"/>
      <c r="P25" s="1"/>
      <c r="Q25" s="1"/>
      <c r="R25" s="1"/>
      <c r="S25" s="1"/>
    </row>
    <row r="26" spans="1:19" ht="18.75" customHeight="1">
      <c r="A26" s="1"/>
      <c r="B26" s="5" t="s">
        <v>53</v>
      </c>
      <c r="C26" s="6">
        <v>1</v>
      </c>
      <c r="D26" s="6">
        <v>0.1</v>
      </c>
      <c r="E26" s="6">
        <v>1</v>
      </c>
      <c r="F26" s="6">
        <v>0.1</v>
      </c>
      <c r="G26" s="6" t="s">
        <v>97</v>
      </c>
      <c r="H26" s="6" t="s">
        <v>97</v>
      </c>
      <c r="I26" s="1"/>
      <c r="J26" s="32">
        <f>C26/$C$20*100</f>
        <v>0.0855431993156544</v>
      </c>
      <c r="K26" s="17">
        <f>C26-E26</f>
        <v>0</v>
      </c>
      <c r="L26" s="32">
        <f>K26/E26*100</f>
        <v>0</v>
      </c>
      <c r="M26" s="1"/>
      <c r="N26" s="1"/>
      <c r="O26" s="1"/>
      <c r="P26" s="1"/>
      <c r="Q26" s="1"/>
      <c r="R26" s="1"/>
      <c r="S26" s="1"/>
    </row>
    <row r="27" spans="1:19" ht="18.75" customHeight="1">
      <c r="A27" s="1"/>
      <c r="B27" s="5" t="s">
        <v>54</v>
      </c>
      <c r="C27" s="6">
        <v>485</v>
      </c>
      <c r="D27" s="6">
        <v>41.5</v>
      </c>
      <c r="E27" s="6">
        <v>465</v>
      </c>
      <c r="F27" s="6">
        <v>40.2</v>
      </c>
      <c r="G27" s="17">
        <v>20</v>
      </c>
      <c r="H27" s="27">
        <v>4.3</v>
      </c>
      <c r="I27" s="1"/>
      <c r="J27" s="32">
        <f t="shared" si="0"/>
        <v>41.48845166809239</v>
      </c>
      <c r="K27" s="17">
        <f t="shared" si="1"/>
        <v>20</v>
      </c>
      <c r="L27" s="32">
        <f t="shared" si="2"/>
        <v>4.301075268817205</v>
      </c>
      <c r="M27" s="1"/>
      <c r="N27" s="1"/>
      <c r="O27" s="1"/>
      <c r="P27" s="1"/>
      <c r="Q27" s="1"/>
      <c r="R27" s="1"/>
      <c r="S27" s="1"/>
    </row>
    <row r="28" spans="1:19" ht="18.75" customHeight="1">
      <c r="A28" s="1"/>
      <c r="B28" s="5" t="s">
        <v>55</v>
      </c>
      <c r="C28" s="6">
        <v>150</v>
      </c>
      <c r="D28" s="6">
        <v>12.8</v>
      </c>
      <c r="E28" s="6">
        <v>147</v>
      </c>
      <c r="F28" s="6">
        <v>12.7</v>
      </c>
      <c r="G28" s="17">
        <v>3</v>
      </c>
      <c r="H28" s="27">
        <v>2.04081632653061</v>
      </c>
      <c r="I28" s="1"/>
      <c r="J28" s="32">
        <f t="shared" si="0"/>
        <v>12.83147989734816</v>
      </c>
      <c r="K28" s="17">
        <f t="shared" si="1"/>
        <v>3</v>
      </c>
      <c r="L28" s="32">
        <f t="shared" si="2"/>
        <v>2.0408163265306123</v>
      </c>
      <c r="M28" s="1"/>
      <c r="N28" s="1"/>
      <c r="O28" s="1"/>
      <c r="P28" s="1"/>
      <c r="Q28" s="1"/>
      <c r="R28" s="1"/>
      <c r="S28" s="1"/>
    </row>
    <row r="29" spans="1:19" ht="18.75" customHeight="1">
      <c r="A29" s="1"/>
      <c r="B29" s="5" t="s">
        <v>56</v>
      </c>
      <c r="C29" s="6">
        <v>38</v>
      </c>
      <c r="D29" s="6">
        <v>3.3</v>
      </c>
      <c r="E29" s="6">
        <v>36</v>
      </c>
      <c r="F29" s="6">
        <v>3.1</v>
      </c>
      <c r="G29" s="17">
        <v>2</v>
      </c>
      <c r="H29" s="27">
        <v>5.6</v>
      </c>
      <c r="I29" s="1"/>
      <c r="J29" s="32">
        <f t="shared" si="0"/>
        <v>3.2506415739948675</v>
      </c>
      <c r="K29" s="17">
        <f t="shared" si="1"/>
        <v>2</v>
      </c>
      <c r="L29" s="32">
        <f t="shared" si="2"/>
        <v>5.555555555555555</v>
      </c>
      <c r="M29" s="1"/>
      <c r="N29" s="1"/>
      <c r="O29" s="1"/>
      <c r="P29" s="1"/>
      <c r="Q29" s="1"/>
      <c r="R29" s="1"/>
      <c r="S29" s="1"/>
    </row>
    <row r="30" spans="1:19" ht="18.75" customHeight="1">
      <c r="A30" s="1"/>
      <c r="B30" s="5" t="s">
        <v>57</v>
      </c>
      <c r="C30" s="6">
        <v>103</v>
      </c>
      <c r="D30" s="6">
        <v>8.8</v>
      </c>
      <c r="E30" s="6">
        <v>112</v>
      </c>
      <c r="F30" s="6">
        <v>9.7</v>
      </c>
      <c r="G30" s="17">
        <v>-9</v>
      </c>
      <c r="H30" s="27">
        <v>-8</v>
      </c>
      <c r="I30" s="1"/>
      <c r="J30" s="32">
        <f t="shared" si="0"/>
        <v>8.810949529512403</v>
      </c>
      <c r="K30" s="17">
        <f t="shared" si="1"/>
        <v>-9</v>
      </c>
      <c r="L30" s="32">
        <f t="shared" si="2"/>
        <v>-8.035714285714286</v>
      </c>
      <c r="M30" s="1"/>
      <c r="N30" s="1"/>
      <c r="O30" s="1"/>
      <c r="P30" s="1"/>
      <c r="Q30" s="1"/>
      <c r="R30" s="1"/>
      <c r="S30" s="1"/>
    </row>
    <row r="31" spans="1:19" ht="18.75" customHeight="1">
      <c r="A31" s="1"/>
      <c r="B31" s="7" t="s">
        <v>58</v>
      </c>
      <c r="C31" s="8">
        <v>1</v>
      </c>
      <c r="D31" s="8">
        <v>0.1</v>
      </c>
      <c r="E31" s="8">
        <v>2</v>
      </c>
      <c r="F31" s="8">
        <v>0.2</v>
      </c>
      <c r="G31" s="17">
        <v>-1</v>
      </c>
      <c r="H31" s="27">
        <v>-50</v>
      </c>
      <c r="I31" s="1"/>
      <c r="J31" s="32">
        <f t="shared" si="0"/>
        <v>0.0855431993156544</v>
      </c>
      <c r="K31" s="17">
        <f t="shared" si="1"/>
        <v>-1</v>
      </c>
      <c r="L31" s="32">
        <f t="shared" si="2"/>
        <v>-50</v>
      </c>
      <c r="M31" s="1"/>
      <c r="N31" s="1"/>
      <c r="O31" s="1"/>
      <c r="P31" s="1"/>
      <c r="Q31" s="1"/>
      <c r="R31" s="1"/>
      <c r="S31" s="1"/>
    </row>
    <row r="32" spans="1:19" ht="18.75" customHeight="1">
      <c r="A32" s="1"/>
      <c r="B32" s="10" t="s">
        <v>59</v>
      </c>
      <c r="C32" s="25">
        <v>1068</v>
      </c>
      <c r="D32" s="11">
        <v>91.4</v>
      </c>
      <c r="E32" s="25">
        <v>1041</v>
      </c>
      <c r="F32" s="11">
        <v>90.1</v>
      </c>
      <c r="G32" s="36">
        <v>27</v>
      </c>
      <c r="H32" s="29">
        <v>2.6</v>
      </c>
      <c r="I32" s="1"/>
      <c r="J32" s="32">
        <f t="shared" si="0"/>
        <v>91.3601368691189</v>
      </c>
      <c r="K32" s="17">
        <f t="shared" si="1"/>
        <v>27</v>
      </c>
      <c r="L32" s="32">
        <f t="shared" si="2"/>
        <v>2.5936599423631126</v>
      </c>
      <c r="M32" s="1"/>
      <c r="N32" s="1"/>
      <c r="O32" s="1"/>
      <c r="P32" s="1"/>
      <c r="Q32" s="1"/>
      <c r="R32" s="1"/>
      <c r="S32" s="1"/>
    </row>
    <row r="33" spans="1:19" ht="18.75" customHeight="1">
      <c r="A33" s="1"/>
      <c r="B33" s="10" t="s">
        <v>60</v>
      </c>
      <c r="C33" s="11">
        <v>101</v>
      </c>
      <c r="D33" s="11">
        <v>8.6</v>
      </c>
      <c r="E33" s="11">
        <v>114</v>
      </c>
      <c r="F33" s="11">
        <v>9.9</v>
      </c>
      <c r="G33" s="37">
        <v>-13</v>
      </c>
      <c r="H33" s="29">
        <v>-11.4</v>
      </c>
      <c r="I33" s="1"/>
      <c r="J33" s="32">
        <f t="shared" si="0"/>
        <v>8.639863130881094</v>
      </c>
      <c r="K33" s="17">
        <f t="shared" si="1"/>
        <v>-13</v>
      </c>
      <c r="L33" s="32">
        <f t="shared" si="2"/>
        <v>-11.403508771929824</v>
      </c>
      <c r="M33" s="1"/>
      <c r="N33" s="1"/>
      <c r="O33" s="1"/>
      <c r="P33" s="1"/>
      <c r="Q33" s="1"/>
      <c r="R33" s="1"/>
      <c r="S33" s="1"/>
    </row>
    <row r="34" spans="1:19" ht="18.75" customHeight="1">
      <c r="A34" s="1"/>
      <c r="B34" s="12" t="s">
        <v>61</v>
      </c>
      <c r="C34" s="13">
        <v>78</v>
      </c>
      <c r="D34" s="33">
        <v>6.7</v>
      </c>
      <c r="E34" s="13">
        <v>70</v>
      </c>
      <c r="F34" s="33">
        <v>6</v>
      </c>
      <c r="G34" s="17">
        <v>8</v>
      </c>
      <c r="H34" s="27">
        <v>11.4</v>
      </c>
      <c r="I34" s="1"/>
      <c r="J34" s="32">
        <f t="shared" si="0"/>
        <v>6.672369546621043</v>
      </c>
      <c r="K34" s="17">
        <f t="shared" si="1"/>
        <v>8</v>
      </c>
      <c r="L34" s="32">
        <f t="shared" si="2"/>
        <v>11.428571428571429</v>
      </c>
      <c r="M34" s="1"/>
      <c r="N34" s="1"/>
      <c r="O34" s="1"/>
      <c r="P34" s="1"/>
      <c r="Q34" s="1"/>
      <c r="R34" s="1"/>
      <c r="S34" s="1"/>
    </row>
    <row r="35" spans="1:19" ht="18.75" customHeight="1">
      <c r="A35" s="1"/>
      <c r="B35" s="7" t="s">
        <v>62</v>
      </c>
      <c r="C35" s="8">
        <v>30</v>
      </c>
      <c r="D35" s="8">
        <v>2.6</v>
      </c>
      <c r="E35" s="8">
        <v>30</v>
      </c>
      <c r="F35" s="8">
        <v>2.6</v>
      </c>
      <c r="G35" s="6" t="s">
        <v>97</v>
      </c>
      <c r="H35" s="6" t="s">
        <v>97</v>
      </c>
      <c r="I35" s="1"/>
      <c r="J35" s="32">
        <f t="shared" si="0"/>
        <v>2.5662959794696323</v>
      </c>
      <c r="K35" s="17">
        <f t="shared" si="1"/>
        <v>0</v>
      </c>
      <c r="L35" s="32">
        <f t="shared" si="2"/>
        <v>0</v>
      </c>
      <c r="M35" s="1"/>
      <c r="N35" s="1"/>
      <c r="O35" s="1"/>
      <c r="P35" s="1"/>
      <c r="Q35" s="1"/>
      <c r="R35" s="1"/>
      <c r="S35" s="1"/>
    </row>
    <row r="36" spans="1:19" ht="18.75" customHeight="1">
      <c r="A36" s="1"/>
      <c r="B36" s="10" t="s">
        <v>63</v>
      </c>
      <c r="C36" s="11">
        <v>149</v>
      </c>
      <c r="D36" s="11">
        <v>12.7</v>
      </c>
      <c r="E36" s="11">
        <v>154</v>
      </c>
      <c r="F36" s="11">
        <v>13.3</v>
      </c>
      <c r="G36" s="36">
        <v>-5</v>
      </c>
      <c r="H36" s="29">
        <v>-3.2</v>
      </c>
      <c r="I36" s="1"/>
      <c r="J36" s="38">
        <f t="shared" si="0"/>
        <v>12.745936698032507</v>
      </c>
      <c r="K36" s="17">
        <f t="shared" si="1"/>
        <v>-5</v>
      </c>
      <c r="L36" s="32">
        <f t="shared" si="2"/>
        <v>-3.2467532467532463</v>
      </c>
      <c r="M36" s="1"/>
      <c r="N36" s="1"/>
      <c r="O36" s="1"/>
      <c r="P36" s="1"/>
      <c r="Q36" s="1"/>
      <c r="R36" s="1"/>
      <c r="S36" s="1"/>
    </row>
    <row r="37" spans="1:19" ht="18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8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8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8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8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8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8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18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8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8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18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8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8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8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18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8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8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8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8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8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18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8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18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18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8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18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8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8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18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18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18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18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ht="18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</sheetData>
  <mergeCells count="5">
    <mergeCell ref="B11:B12"/>
    <mergeCell ref="G10:H10"/>
    <mergeCell ref="C11:D11"/>
    <mergeCell ref="E11:F11"/>
    <mergeCell ref="G11:H11"/>
  </mergeCells>
  <printOptions/>
  <pageMargins left="0.013888888888888888" right="0.013888888888888888" top="0.4166666666666667" bottom="0.1388888888888889" header="0.5" footer="0.5"/>
  <pageSetup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70"/>
  <sheetViews>
    <sheetView tabSelected="1" zoomScale="75" zoomScaleNormal="75" workbookViewId="0" topLeftCell="C1">
      <selection activeCell="H10" sqref="H10:I11"/>
    </sheetView>
  </sheetViews>
  <sheetFormatPr defaultColWidth="9.00390625" defaultRowHeight="16.5"/>
  <cols>
    <col min="1" max="1" width="2.625" style="0" customWidth="1"/>
    <col min="2" max="2" width="102.625" style="0" customWidth="1"/>
    <col min="3" max="3" width="4.625" style="0" customWidth="1"/>
    <col min="4" max="19" width="13.625" style="0" customWidth="1"/>
  </cols>
  <sheetData>
    <row r="1" spans="1:19" ht="39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31.5" customHeight="1">
      <c r="A2" s="4"/>
      <c r="B2" s="3" t="s">
        <v>64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ht="31.5" customHeight="1">
      <c r="A3" s="4"/>
      <c r="B3" s="3" t="s">
        <v>65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ht="27.75" customHeight="1">
      <c r="A4" s="4"/>
      <c r="B4" s="4" t="s">
        <v>87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ht="27.75" customHeight="1">
      <c r="A5" s="4"/>
      <c r="B5" s="4" t="s">
        <v>110</v>
      </c>
      <c r="C5" s="4"/>
      <c r="D5" s="40">
        <f>'漁會資產負債'!C17/'漁會資產負債'!C30*100</f>
        <v>56.49033185001896</v>
      </c>
      <c r="E5" s="4">
        <v>56.4</v>
      </c>
      <c r="F5" s="40">
        <f>D5-E5</f>
        <v>0.09033185001896271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ht="27.75" customHeight="1">
      <c r="A6" s="4"/>
      <c r="B6" s="4" t="s">
        <v>111</v>
      </c>
      <c r="C6" s="4"/>
      <c r="D6" s="4">
        <v>56.5</v>
      </c>
      <c r="E6" s="4">
        <v>56.4</v>
      </c>
      <c r="F6" s="40">
        <f>D6-E6</f>
        <v>0.10000000000000142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7.75" customHeight="1">
      <c r="A7" s="4"/>
      <c r="B7" s="4" t="s">
        <v>67</v>
      </c>
      <c r="C7" s="4"/>
      <c r="D7" s="4"/>
      <c r="E7" s="4"/>
      <c r="F7" s="40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spans="1:19" ht="27.75" customHeight="1">
      <c r="A8" s="4"/>
      <c r="B8" s="4" t="s">
        <v>112</v>
      </c>
      <c r="C8" s="4"/>
      <c r="D8" s="41">
        <f>('漁會資產負債'!C17+'漁會資產負債'!C18)/'漁會資產負債'!C30*100</f>
        <v>56.66992596731387</v>
      </c>
      <c r="E8" s="4">
        <v>56.6</v>
      </c>
      <c r="F8" s="40">
        <f>D8-E8</f>
        <v>0.06992596731387124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1:19" ht="27.75" customHeight="1">
      <c r="A9" s="4"/>
      <c r="B9" s="4" t="s">
        <v>113</v>
      </c>
      <c r="C9" s="4"/>
      <c r="D9" s="4">
        <v>56.7</v>
      </c>
      <c r="E9" s="4">
        <v>56.6</v>
      </c>
      <c r="F9" s="40">
        <f>D9-E9</f>
        <v>0.10000000000000142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</row>
    <row r="10" spans="1:19" ht="31.5" customHeight="1">
      <c r="A10" s="4"/>
      <c r="B10" s="3" t="s">
        <v>68</v>
      </c>
      <c r="C10" s="4"/>
      <c r="D10" s="4"/>
      <c r="E10" s="4"/>
      <c r="F10" s="40"/>
      <c r="G10" s="4"/>
      <c r="H10" s="4">
        <f>D6</f>
        <v>56.5</v>
      </c>
      <c r="I10" s="4">
        <f>E6</f>
        <v>56.4</v>
      </c>
      <c r="J10" s="4">
        <f>F6</f>
        <v>0.10000000000000142</v>
      </c>
      <c r="K10" s="4"/>
      <c r="L10" s="4"/>
      <c r="M10" s="4"/>
      <c r="N10" s="4"/>
      <c r="O10" s="4"/>
      <c r="P10" s="4"/>
      <c r="Q10" s="4"/>
      <c r="R10" s="4"/>
      <c r="S10" s="4"/>
    </row>
    <row r="11" spans="1:19" ht="27.75" customHeight="1">
      <c r="A11" s="4"/>
      <c r="B11" s="4" t="s">
        <v>69</v>
      </c>
      <c r="C11" s="4"/>
      <c r="D11" s="4"/>
      <c r="E11" s="4"/>
      <c r="F11" s="40"/>
      <c r="G11" s="4"/>
      <c r="H11" s="4">
        <f>D9</f>
        <v>56.7</v>
      </c>
      <c r="I11" s="4">
        <f>E9</f>
        <v>56.6</v>
      </c>
      <c r="J11" s="4">
        <f>F9</f>
        <v>0.10000000000000142</v>
      </c>
      <c r="K11" s="4"/>
      <c r="L11" s="4"/>
      <c r="M11" s="4"/>
      <c r="N11" s="4"/>
      <c r="O11" s="4"/>
      <c r="P11" s="4"/>
      <c r="Q11" s="4"/>
      <c r="R11" s="4"/>
      <c r="S11" s="4"/>
    </row>
    <row r="12" spans="1:19" ht="27.75" customHeight="1">
      <c r="A12" s="4"/>
      <c r="B12" s="4" t="s">
        <v>114</v>
      </c>
      <c r="C12" s="4"/>
      <c r="D12" s="4">
        <v>11.38</v>
      </c>
      <c r="E12" s="4">
        <v>11.2</v>
      </c>
      <c r="F12" s="40">
        <f>D12-E12</f>
        <v>0.1800000000000015</v>
      </c>
      <c r="G12" s="4"/>
      <c r="H12" s="4">
        <f>D13</f>
        <v>11.4</v>
      </c>
      <c r="I12" s="4">
        <f>E13</f>
        <v>11.2</v>
      </c>
      <c r="J12" s="4">
        <f>F13</f>
        <v>0.20000000000000107</v>
      </c>
      <c r="K12" s="4"/>
      <c r="L12" s="4"/>
      <c r="M12" s="4"/>
      <c r="N12" s="4"/>
      <c r="O12" s="4"/>
      <c r="P12" s="4"/>
      <c r="Q12" s="4"/>
      <c r="R12" s="4"/>
      <c r="S12" s="4"/>
    </row>
    <row r="13" spans="1:19" ht="27.75" customHeight="1">
      <c r="A13" s="4"/>
      <c r="B13" s="4" t="s">
        <v>66</v>
      </c>
      <c r="C13" s="4"/>
      <c r="D13" s="4">
        <v>11.4</v>
      </c>
      <c r="E13" s="4">
        <v>11.2</v>
      </c>
      <c r="F13" s="40">
        <f>D13-E13</f>
        <v>0.20000000000000107</v>
      </c>
      <c r="G13" s="4"/>
      <c r="H13" s="4">
        <f>D16</f>
        <v>23.5</v>
      </c>
      <c r="I13" s="4">
        <f>E16</f>
        <v>23.6</v>
      </c>
      <c r="J13" s="4">
        <f>F16</f>
        <v>-0.10000000000000142</v>
      </c>
      <c r="K13" s="4"/>
      <c r="L13" s="4"/>
      <c r="M13" s="4"/>
      <c r="N13" s="4"/>
      <c r="O13" s="4"/>
      <c r="P13" s="4"/>
      <c r="Q13" s="4"/>
      <c r="R13" s="4"/>
      <c r="S13" s="4"/>
    </row>
    <row r="14" spans="1:19" ht="27.75" customHeight="1">
      <c r="A14" s="4"/>
      <c r="B14" s="4" t="s">
        <v>70</v>
      </c>
      <c r="C14" s="4"/>
      <c r="D14" s="4"/>
      <c r="E14" s="4"/>
      <c r="F14" s="40"/>
      <c r="G14" s="4"/>
      <c r="H14" s="4">
        <f>D18</f>
        <v>24.6</v>
      </c>
      <c r="I14" s="4">
        <f>E18</f>
        <v>24.8</v>
      </c>
      <c r="J14" s="4">
        <f>F18</f>
        <v>-0.1999999999999993</v>
      </c>
      <c r="K14" s="4"/>
      <c r="L14" s="4"/>
      <c r="M14" s="4"/>
      <c r="N14" s="4"/>
      <c r="O14" s="4"/>
      <c r="P14" s="4"/>
      <c r="Q14" s="4"/>
      <c r="R14" s="4"/>
      <c r="S14" s="4"/>
    </row>
    <row r="15" spans="1:19" ht="27.75" customHeight="1">
      <c r="A15" s="4"/>
      <c r="B15" s="4" t="s">
        <v>115</v>
      </c>
      <c r="C15" s="4"/>
      <c r="D15" s="39">
        <f>'漁會資產負債'!C30/'漁會資產負債'!C43</f>
        <v>23.5161895823557</v>
      </c>
      <c r="E15" s="4">
        <v>23.6</v>
      </c>
      <c r="F15" s="40">
        <f aca="true" t="shared" si="0" ref="F15:F20">D15-E15</f>
        <v>-0.08381041764430108</v>
      </c>
      <c r="G15" s="4"/>
      <c r="H15" s="4">
        <f>D20</f>
        <v>8.6</v>
      </c>
      <c r="I15" s="4">
        <f>E20</f>
        <v>8.6</v>
      </c>
      <c r="J15" s="4">
        <f>F20</f>
        <v>0</v>
      </c>
      <c r="K15" s="4"/>
      <c r="L15" s="4"/>
      <c r="M15" s="4"/>
      <c r="N15" s="4"/>
      <c r="O15" s="4"/>
      <c r="P15" s="4"/>
      <c r="Q15" s="4"/>
      <c r="R15" s="4"/>
      <c r="S15" s="4"/>
    </row>
    <row r="16" spans="1:19" ht="27.75" customHeight="1">
      <c r="A16" s="4"/>
      <c r="B16" s="4" t="s">
        <v>71</v>
      </c>
      <c r="C16" s="4"/>
      <c r="D16" s="4">
        <v>23.5</v>
      </c>
      <c r="E16" s="4">
        <v>23.6</v>
      </c>
      <c r="F16" s="40">
        <f t="shared" si="0"/>
        <v>-0.10000000000000142</v>
      </c>
      <c r="G16" s="4"/>
      <c r="H16" s="4">
        <f>D23</f>
        <v>12.7</v>
      </c>
      <c r="I16" s="4">
        <f>E23</f>
        <v>13.3</v>
      </c>
      <c r="J16" s="4">
        <f>F23</f>
        <v>-0.6000000000000014</v>
      </c>
      <c r="K16" s="4"/>
      <c r="L16" s="4"/>
      <c r="M16" s="4"/>
      <c r="N16" s="4"/>
      <c r="O16" s="4"/>
      <c r="P16" s="4"/>
      <c r="Q16" s="4"/>
      <c r="R16" s="4"/>
      <c r="S16" s="4"/>
    </row>
    <row r="17" spans="1:19" ht="27.75" customHeight="1">
      <c r="A17" s="4"/>
      <c r="B17" s="4" t="s">
        <v>121</v>
      </c>
      <c r="C17" s="4"/>
      <c r="D17" s="39">
        <f>'漁會資產負債'!C37/'漁會資產負債'!C43</f>
        <v>24.59784138901924</v>
      </c>
      <c r="E17" s="4">
        <v>24.8</v>
      </c>
      <c r="F17" s="40">
        <f t="shared" si="0"/>
        <v>-0.20215861098076005</v>
      </c>
      <c r="G17" s="4"/>
      <c r="H17" s="4">
        <f>D26</f>
        <v>7.2</v>
      </c>
      <c r="I17" s="4">
        <f>E26</f>
        <v>8.2</v>
      </c>
      <c r="J17" s="4">
        <f>F26</f>
        <v>-0.9999999999999991</v>
      </c>
      <c r="K17" s="4"/>
      <c r="L17" s="4"/>
      <c r="M17" s="4"/>
      <c r="N17" s="4"/>
      <c r="O17" s="4"/>
      <c r="P17" s="4"/>
      <c r="Q17" s="4"/>
      <c r="R17" s="4"/>
      <c r="S17" s="4"/>
    </row>
    <row r="18" spans="1:19" ht="27.75" customHeight="1">
      <c r="A18" s="4"/>
      <c r="B18" s="4" t="s">
        <v>72</v>
      </c>
      <c r="C18" s="4"/>
      <c r="D18" s="4">
        <v>24.6</v>
      </c>
      <c r="E18" s="4">
        <v>24.8</v>
      </c>
      <c r="F18" s="40">
        <f t="shared" si="0"/>
        <v>-0.1999999999999993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spans="1:19" ht="27.75" customHeight="1">
      <c r="A19" s="4"/>
      <c r="B19" s="4" t="s">
        <v>116</v>
      </c>
      <c r="C19" s="4"/>
      <c r="D19" s="39">
        <f>'漁會資產負債'!C43/'漁會資產負債'!C20*100</f>
        <v>8.63522165491531</v>
      </c>
      <c r="E19" s="4">
        <v>8.6</v>
      </c>
      <c r="F19" s="40">
        <f t="shared" si="0"/>
        <v>0.035221654915309486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</row>
    <row r="20" spans="1:19" ht="27.75" customHeight="1">
      <c r="A20" s="4"/>
      <c r="B20" s="3" t="s">
        <v>73</v>
      </c>
      <c r="C20" s="4"/>
      <c r="D20" s="4">
        <v>8.6</v>
      </c>
      <c r="E20" s="4">
        <v>8.6</v>
      </c>
      <c r="F20" s="40">
        <f t="shared" si="0"/>
        <v>0</v>
      </c>
      <c r="G20" s="4"/>
      <c r="H20" s="4">
        <f>'漁會法定比率'!D7</f>
        <v>46.5</v>
      </c>
      <c r="I20" s="4">
        <f>'漁會法定比率'!E7</f>
        <v>47.2</v>
      </c>
      <c r="J20" s="4">
        <f>'漁會法定比率'!F7</f>
        <v>-0.7000000000000028</v>
      </c>
      <c r="K20" s="4"/>
      <c r="L20" s="4"/>
      <c r="M20" s="4"/>
      <c r="N20" s="4"/>
      <c r="O20" s="4"/>
      <c r="P20" s="4"/>
      <c r="Q20" s="4"/>
      <c r="R20" s="4"/>
      <c r="S20" s="4"/>
    </row>
    <row r="21" spans="1:19" ht="31.5" customHeight="1">
      <c r="A21" s="4"/>
      <c r="B21" s="4" t="s">
        <v>74</v>
      </c>
      <c r="C21" s="4"/>
      <c r="D21" s="4"/>
      <c r="E21" s="4"/>
      <c r="F21" s="40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</row>
    <row r="22" spans="1:19" ht="27.75" customHeight="1">
      <c r="A22" s="4"/>
      <c r="B22" s="4" t="s">
        <v>117</v>
      </c>
      <c r="C22" s="4"/>
      <c r="D22" s="39">
        <f>'漁會收支損益'!C36/'漁會收支損益'!C20*100</f>
        <v>12.745936698032507</v>
      </c>
      <c r="E22" s="4">
        <v>13.3</v>
      </c>
      <c r="F22" s="40">
        <f>D22-E22</f>
        <v>-0.5540633019674939</v>
      </c>
      <c r="G22" s="4"/>
      <c r="H22" s="4">
        <f>'漁會法定比率'!D11</f>
        <v>2.2</v>
      </c>
      <c r="I22" s="4">
        <f>'漁會法定比率'!E11</f>
        <v>2.1</v>
      </c>
      <c r="J22" s="4">
        <f>'漁會法定比率'!F11</f>
        <v>0.10000000000000009</v>
      </c>
      <c r="K22" s="4"/>
      <c r="L22" s="4"/>
      <c r="M22" s="4"/>
      <c r="N22" s="4"/>
      <c r="O22" s="4"/>
      <c r="P22" s="4"/>
      <c r="Q22" s="4"/>
      <c r="R22" s="4"/>
      <c r="S22" s="4"/>
    </row>
    <row r="23" spans="1:19" ht="27.75" customHeight="1">
      <c r="A23" s="4"/>
      <c r="B23" s="4" t="s">
        <v>118</v>
      </c>
      <c r="C23" s="4"/>
      <c r="D23" s="4">
        <v>12.7</v>
      </c>
      <c r="E23" s="4">
        <v>13.3</v>
      </c>
      <c r="F23" s="40">
        <f>D23-E23</f>
        <v>-0.6000000000000014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</row>
    <row r="24" spans="1:19" ht="27.75" customHeight="1">
      <c r="A24" s="4"/>
      <c r="B24" s="4" t="s">
        <v>75</v>
      </c>
      <c r="C24" s="4"/>
      <c r="D24" s="4"/>
      <c r="E24" s="4"/>
      <c r="F24" s="40"/>
      <c r="G24" s="4"/>
      <c r="H24" s="4">
        <f>'漁會法定比率'!D16</f>
        <v>56.1</v>
      </c>
      <c r="I24" s="4">
        <f>'漁會法定比率'!E16</f>
        <v>54</v>
      </c>
      <c r="J24" s="4">
        <f>'漁會法定比率'!F16</f>
        <v>2.1000000000000014</v>
      </c>
      <c r="K24" s="4"/>
      <c r="L24" s="4"/>
      <c r="M24" s="4"/>
      <c r="N24" s="4"/>
      <c r="O24" s="4"/>
      <c r="P24" s="4"/>
      <c r="Q24" s="4"/>
      <c r="R24" s="4"/>
      <c r="S24" s="4"/>
    </row>
    <row r="25" spans="1:19" ht="27.75" customHeight="1">
      <c r="A25" s="4"/>
      <c r="B25" s="4" t="s">
        <v>119</v>
      </c>
      <c r="C25" s="4"/>
      <c r="D25" s="39">
        <f>'漁會收支損益'!C36/(('漁會資產負債'!C43+'漁會資產負債'!E43)/2)*100</f>
        <v>7.22774678632064</v>
      </c>
      <c r="E25" s="4">
        <v>8.2</v>
      </c>
      <c r="F25" s="40">
        <f>D25-E25</f>
        <v>-0.9722532136793589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1:19" ht="27.75" customHeight="1">
      <c r="A26" s="4"/>
      <c r="B26" s="4" t="s">
        <v>120</v>
      </c>
      <c r="D26">
        <v>7.2</v>
      </c>
      <c r="E26">
        <v>8.2</v>
      </c>
      <c r="F26" s="40">
        <f>D26-E26</f>
        <v>-0.9999999999999991</v>
      </c>
      <c r="G26" s="4"/>
      <c r="H26" s="42">
        <f>'漁會法定比率'!D21</f>
        <v>48</v>
      </c>
      <c r="I26" s="4">
        <f>'漁會法定比率'!E21</f>
        <v>48.9</v>
      </c>
      <c r="J26" s="4">
        <f>'漁會法定比率'!F21</f>
        <v>-0.8999999999999986</v>
      </c>
      <c r="K26" s="4"/>
      <c r="L26" s="4"/>
      <c r="M26" s="4"/>
      <c r="N26" s="4"/>
      <c r="O26" s="4"/>
      <c r="P26" s="4"/>
      <c r="Q26" s="4"/>
      <c r="R26" s="4"/>
      <c r="S26" s="4"/>
    </row>
    <row r="27" spans="1:19" ht="27.75" customHeight="1">
      <c r="A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</row>
    <row r="28" spans="1:19" ht="27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</row>
    <row r="29" spans="1:19" ht="27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</row>
    <row r="30" spans="1:19" ht="27.7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</row>
    <row r="31" spans="1:19" ht="27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</row>
    <row r="32" spans="1:19" ht="27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</row>
    <row r="33" spans="1:19" ht="27.7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</row>
    <row r="34" spans="1:19" ht="27.7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</row>
    <row r="35" spans="1:19" ht="27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</row>
    <row r="36" spans="1:19" ht="27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</row>
    <row r="37" spans="1:19" ht="27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</row>
    <row r="38" spans="1:19" ht="27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</row>
    <row r="39" spans="1:19" ht="27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19" ht="27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</row>
    <row r="41" spans="1:19" ht="27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</row>
    <row r="42" spans="1:19" ht="27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  <row r="43" spans="1:19" ht="27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</row>
    <row r="44" spans="1:19" ht="27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</row>
    <row r="45" spans="1:19" ht="27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</row>
    <row r="46" spans="1:19" ht="27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</row>
    <row r="47" spans="1:19" ht="27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19" ht="27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</row>
    <row r="49" spans="1:19" ht="27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</row>
    <row r="50" spans="1:19" ht="27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</row>
    <row r="51" spans="1:19" ht="27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</row>
    <row r="52" spans="1:19" ht="27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</row>
    <row r="53" spans="1:19" ht="27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</row>
    <row r="54" spans="1:19" ht="27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</row>
    <row r="55" spans="1:19" ht="27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</row>
    <row r="56" spans="1:19" ht="27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</row>
    <row r="57" spans="1:19" ht="27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</row>
    <row r="58" spans="1:19" ht="27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</row>
    <row r="59" spans="1:19" ht="27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</row>
    <row r="60" spans="1:19" ht="27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</row>
    <row r="61" spans="1:19" ht="27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</row>
    <row r="62" spans="1:19" ht="27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</row>
    <row r="63" spans="1:19" ht="27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</row>
    <row r="64" spans="1:19" ht="27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</row>
    <row r="65" spans="1:19" ht="27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</row>
    <row r="66" spans="1:19" ht="27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</row>
    <row r="67" spans="1:19" ht="27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</row>
    <row r="68" spans="1:19" ht="27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</row>
    <row r="69" spans="1:19" ht="27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</row>
    <row r="70" spans="1:19" ht="27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</row>
  </sheetData>
  <printOptions/>
  <pageMargins left="0.013888888888888888" right="0.013888888888888888" top="0.4166666666666667" bottom="0.1388888888888889" header="0.5" footer="0.5"/>
  <pageSetup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70"/>
  <sheetViews>
    <sheetView zoomScale="75" zoomScaleNormal="75" workbookViewId="0" topLeftCell="A4">
      <selection activeCell="B21" sqref="B21"/>
    </sheetView>
  </sheetViews>
  <sheetFormatPr defaultColWidth="9.00390625" defaultRowHeight="16.5"/>
  <cols>
    <col min="1" max="1" width="15.625" style="0" customWidth="1"/>
    <col min="2" max="2" width="105.625" style="0" customWidth="1"/>
    <col min="3" max="3" width="4.625" style="0" customWidth="1"/>
    <col min="4" max="19" width="13.625" style="0" customWidth="1"/>
  </cols>
  <sheetData>
    <row r="1" spans="1:19" ht="39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31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ht="31.5" customHeight="1">
      <c r="A3" s="4"/>
      <c r="B3" s="3" t="s">
        <v>76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ht="27.75" customHeight="1">
      <c r="A4" s="4"/>
      <c r="B4" s="4" t="s">
        <v>77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ht="27.75" customHeight="1">
      <c r="A5" s="4"/>
      <c r="B5" s="4" t="s">
        <v>92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ht="27.75" customHeight="1">
      <c r="A6" s="4"/>
      <c r="B6" s="4" t="s">
        <v>93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7.75" customHeight="1">
      <c r="A7" s="4"/>
      <c r="B7" s="4" t="s">
        <v>122</v>
      </c>
      <c r="C7" s="4"/>
      <c r="D7" s="4">
        <v>46.5</v>
      </c>
      <c r="E7" s="4">
        <v>47.2</v>
      </c>
      <c r="F7" s="4">
        <f>D7-E7</f>
        <v>-0.7000000000000028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spans="1:19" ht="27.75" customHeight="1">
      <c r="A8" s="4"/>
      <c r="B8" s="4" t="s">
        <v>78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1:19" ht="27.75" customHeight="1">
      <c r="A9" s="4"/>
      <c r="B9" s="4" t="s">
        <v>88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</row>
    <row r="10" spans="1:19" ht="27.75" customHeight="1">
      <c r="A10" s="4"/>
      <c r="B10" s="4" t="s">
        <v>89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1:19" ht="27.75" customHeight="1">
      <c r="A11" s="4"/>
      <c r="B11" s="4" t="s">
        <v>123</v>
      </c>
      <c r="C11" s="4"/>
      <c r="D11" s="4">
        <v>2.2</v>
      </c>
      <c r="E11" s="4">
        <v>2.1</v>
      </c>
      <c r="F11" s="4">
        <f>D11-E11</f>
        <v>0.10000000000000009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</row>
    <row r="12" spans="1:19" ht="27.75" customHeight="1">
      <c r="A12" s="4"/>
      <c r="B12" s="4" t="s">
        <v>79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19" ht="27.75" customHeight="1">
      <c r="A13" s="4"/>
      <c r="B13" s="4" t="s">
        <v>94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1:19" ht="27.75" customHeight="1">
      <c r="A14" s="4"/>
      <c r="B14" s="4" t="s">
        <v>95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19" ht="27.75" customHeight="1">
      <c r="A15" s="4"/>
      <c r="B15" s="4" t="s">
        <v>96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1:19" ht="27.75" customHeight="1">
      <c r="A16" s="4"/>
      <c r="B16" s="4" t="s">
        <v>124</v>
      </c>
      <c r="C16" s="4"/>
      <c r="D16" s="4">
        <v>56.1</v>
      </c>
      <c r="E16" s="42">
        <v>54</v>
      </c>
      <c r="F16" s="4">
        <f>D16-E16</f>
        <v>2.1000000000000014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1:19" ht="27.75" customHeight="1">
      <c r="A17" s="4"/>
      <c r="B17" s="4" t="s">
        <v>125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</row>
    <row r="18" spans="1:19" ht="27.75" customHeight="1">
      <c r="A18" s="4"/>
      <c r="B18" s="4" t="s">
        <v>80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spans="1:19" ht="27.75" customHeight="1">
      <c r="A19" s="4"/>
      <c r="B19" s="4" t="s">
        <v>90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</row>
    <row r="20" spans="1:19" ht="27.75" customHeight="1">
      <c r="A20" s="4"/>
      <c r="B20" s="4" t="s">
        <v>126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</row>
    <row r="21" spans="1:19" ht="27.75" customHeight="1">
      <c r="A21" s="4"/>
      <c r="B21" s="4" t="s">
        <v>127</v>
      </c>
      <c r="C21" s="4"/>
      <c r="D21" s="42">
        <v>48</v>
      </c>
      <c r="E21" s="4">
        <v>48.9</v>
      </c>
      <c r="F21" s="4">
        <f>D21-E21</f>
        <v>-0.8999999999999986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</row>
    <row r="22" spans="1:19" ht="27.7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</row>
    <row r="23" spans="1:19" ht="27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</row>
    <row r="24" spans="1:19" ht="27.7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</row>
    <row r="25" spans="1:19" ht="27.7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1:19" ht="27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  <row r="27" spans="1:19" ht="27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</row>
    <row r="28" spans="1:19" ht="27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</row>
    <row r="29" spans="1:19" ht="27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</row>
    <row r="30" spans="1:19" ht="27.7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</row>
    <row r="31" spans="1:19" ht="27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</row>
    <row r="32" spans="1:19" ht="27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</row>
    <row r="33" spans="1:19" ht="27.7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</row>
    <row r="34" spans="1:19" ht="27.7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</row>
    <row r="35" spans="1:19" ht="27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</row>
    <row r="36" spans="1:19" ht="27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</row>
    <row r="37" spans="1:19" ht="27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</row>
    <row r="38" spans="1:19" ht="27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</row>
    <row r="39" spans="1:19" ht="27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19" ht="27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</row>
    <row r="41" spans="1:19" ht="27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</row>
    <row r="42" spans="1:19" ht="27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  <row r="43" spans="1:19" ht="27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</row>
    <row r="44" spans="1:19" ht="27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</row>
    <row r="45" spans="1:19" ht="27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</row>
    <row r="46" spans="1:19" ht="27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</row>
    <row r="47" spans="1:19" ht="27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19" ht="27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</row>
    <row r="49" spans="1:19" ht="27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</row>
    <row r="50" spans="1:19" ht="27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</row>
    <row r="51" spans="1:19" ht="27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</row>
    <row r="52" spans="1:19" ht="27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</row>
    <row r="53" spans="1:19" ht="27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</row>
    <row r="54" spans="1:19" ht="27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</row>
    <row r="55" spans="1:19" ht="27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</row>
    <row r="56" spans="1:19" ht="27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</row>
    <row r="57" spans="1:19" ht="27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</row>
    <row r="58" spans="1:19" ht="27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</row>
    <row r="59" spans="1:19" ht="27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</row>
    <row r="60" spans="1:19" ht="27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</row>
    <row r="61" spans="1:19" ht="27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</row>
    <row r="62" spans="1:19" ht="27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</row>
    <row r="63" spans="1:19" ht="27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</row>
    <row r="64" spans="1:19" ht="27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</row>
    <row r="65" spans="1:19" ht="27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</row>
    <row r="66" spans="1:19" ht="27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</row>
    <row r="67" spans="1:19" ht="27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</row>
    <row r="68" spans="1:19" ht="27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</row>
    <row r="69" spans="1:19" ht="27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</row>
    <row r="70" spans="1:19" ht="27.75" customHeight="1">
      <c r="A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</row>
  </sheetData>
  <printOptions/>
  <pageMargins left="0.013888888888888888" right="0.013888888888888888" top="0.4166666666666667" bottom="0.1388888888888889" header="0.5" footer="0.5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Bank of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ExamUser</dc:creator>
  <cp:keywords/>
  <dc:description/>
  <cp:lastModifiedBy>蘇子淵</cp:lastModifiedBy>
  <cp:lastPrinted>2014-05-08T06:17:06Z</cp:lastPrinted>
  <dcterms:created xsi:type="dcterms:W3CDTF">2004-03-24T02:54:26Z</dcterms:created>
  <dcterms:modified xsi:type="dcterms:W3CDTF">2014-05-20T06:48:05Z</dcterms:modified>
  <cp:category/>
  <cp:version/>
  <cp:contentType/>
  <cp:contentStatus/>
</cp:coreProperties>
</file>