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618" activeTab="4"/>
  </bookViews>
  <sheets>
    <sheet name="農會資產負債" sheetId="1" r:id="rId1"/>
    <sheet name="農會圖表" sheetId="2" r:id="rId2"/>
    <sheet name="農會收支損益" sheetId="3" r:id="rId3"/>
    <sheet name="農會營運比率" sheetId="4" r:id="rId4"/>
    <sheet name="農會法定比率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<sst xmlns="http://schemas.openxmlformats.org/spreadsheetml/2006/main" count="220" uniqueCount="171">
  <si>
    <t>陸、農會信用部業務</t>
  </si>
  <si>
    <t>一、資產負債</t>
  </si>
  <si>
    <t>附：全體農會信用部資產負債統計表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</si>
  <si>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</si>
  <si>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</si>
  <si>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</si>
  <si>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</si>
  <si>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</si>
  <si>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</si>
  <si>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</si>
  <si>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</si>
  <si>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</si>
  <si>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</si>
  <si>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>48.5</t>
  </si>
  <si>
    <t>1.7</t>
  </si>
  <si>
    <t xml:space="preserve">  有價證券</t>
  </si>
  <si>
    <t>0.9</t>
  </si>
  <si>
    <t xml:space="preserve">  基金及投資</t>
  </si>
  <si>
    <t>1.8</t>
  </si>
  <si>
    <t xml:space="preserve">  放款</t>
  </si>
  <si>
    <t>46.7</t>
  </si>
  <si>
    <t xml:space="preserve">    一般放款</t>
  </si>
  <si>
    <t>46.0</t>
  </si>
  <si>
    <t xml:space="preserve">    催收款項</t>
  </si>
  <si>
    <t>0.7</t>
  </si>
  <si>
    <t xml:space="preserve">      減：備抵呆帳</t>
  </si>
  <si>
    <t>-1.3</t>
  </si>
  <si>
    <t xml:space="preserve">  固定資產總額</t>
  </si>
  <si>
    <t>3.0</t>
  </si>
  <si>
    <t xml:space="preserve">    減：累計折舊</t>
  </si>
  <si>
    <t>-0.8</t>
  </si>
  <si>
    <t xml:space="preserve">  應收利息及收益</t>
  </si>
  <si>
    <t>0.3</t>
  </si>
  <si>
    <t>0.2</t>
  </si>
  <si>
    <t xml:space="preserve">  其他資產</t>
  </si>
  <si>
    <t xml:space="preserve">    資產合計</t>
  </si>
  <si>
    <t>100.0</t>
  </si>
  <si>
    <t>4.0</t>
  </si>
  <si>
    <t>負  債</t>
  </si>
  <si>
    <t xml:space="preserve">  存款</t>
  </si>
  <si>
    <t>91.0</t>
  </si>
  <si>
    <t xml:space="preserve">    活期性存款</t>
  </si>
  <si>
    <t>43.0</t>
  </si>
  <si>
    <t xml:space="preserve">    定期性存款</t>
  </si>
  <si>
    <t>44.5</t>
  </si>
  <si>
    <t xml:space="preserve">    公庫存款</t>
  </si>
  <si>
    <t>3.5</t>
  </si>
  <si>
    <t xml:space="preserve">  借入款</t>
  </si>
  <si>
    <t>0.1</t>
  </si>
  <si>
    <t xml:space="preserve">  應付利息</t>
  </si>
  <si>
    <t xml:space="preserve">  其他負債</t>
  </si>
  <si>
    <t>2.8</t>
  </si>
  <si>
    <t xml:space="preserve">    負債合計</t>
  </si>
  <si>
    <t>94.0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</si>
  <si>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</si>
  <si>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</si>
  <si>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</si>
  <si>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</si>
  <si>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</si>
  <si>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 xml:space="preserve">    淨值合計</t>
  </si>
  <si>
    <t>6.0</t>
  </si>
  <si>
    <t xml:space="preserve">    負債及淨值合計</t>
  </si>
  <si>
    <t>二、收支損益</t>
  </si>
  <si>
    <t>附：全體農會信用部收支損益統計表</t>
  </si>
  <si>
    <t>101年</t>
  </si>
  <si>
    <t>營業收入</t>
  </si>
  <si>
    <t xml:space="preserve">  利息收入</t>
  </si>
  <si>
    <t>95.4</t>
  </si>
  <si>
    <t xml:space="preserve">    放款利息收入</t>
  </si>
  <si>
    <t>66.9</t>
  </si>
  <si>
    <t xml:space="preserve">    存儲利息收入</t>
  </si>
  <si>
    <t>28.5</t>
  </si>
  <si>
    <t xml:space="preserve">  手續費及代辦業務收入</t>
  </si>
  <si>
    <t>1.0</t>
  </si>
  <si>
    <t xml:space="preserve">  證券投資收益</t>
  </si>
  <si>
    <t>0.8</t>
  </si>
  <si>
    <t xml:space="preserve">  其他營業收入</t>
  </si>
  <si>
    <t xml:space="preserve">    營業收入</t>
  </si>
  <si>
    <t>營業支出</t>
  </si>
  <si>
    <t xml:space="preserve">  利息支出</t>
  </si>
  <si>
    <t>27.4</t>
  </si>
  <si>
    <t xml:space="preserve">    存款利息支出</t>
  </si>
  <si>
    <t>27.2</t>
  </si>
  <si>
    <t xml:space="preserve">    借款利息支出</t>
  </si>
  <si>
    <t>-</t>
  </si>
  <si>
    <t xml:space="preserve">    內部往來利息支出</t>
  </si>
  <si>
    <t xml:space="preserve">  證券投資損失</t>
  </si>
  <si>
    <t xml:space="preserve">  用人費用</t>
  </si>
  <si>
    <t>35.8</t>
  </si>
  <si>
    <t xml:space="preserve">  業務費用</t>
  </si>
  <si>
    <t>10.8</t>
  </si>
  <si>
    <t xml:space="preserve">  管理及會議費用</t>
  </si>
  <si>
    <t>7.6</t>
  </si>
  <si>
    <t xml:space="preserve">  呆帳</t>
  </si>
  <si>
    <t>11.4</t>
  </si>
  <si>
    <t xml:space="preserve">  其他營業費用</t>
  </si>
  <si>
    <t>0.5</t>
  </si>
  <si>
    <t xml:space="preserve">    營業支出</t>
  </si>
  <si>
    <t>93.5</t>
  </si>
  <si>
    <t>營業利益</t>
  </si>
  <si>
    <t>6.5</t>
  </si>
  <si>
    <t xml:space="preserve">  營業外收入</t>
  </si>
  <si>
    <t>10.1</t>
  </si>
  <si>
    <t xml:space="preserve">  營業外支出</t>
  </si>
  <si>
    <t>2.4</t>
  </si>
  <si>
    <t>稅前純益</t>
  </si>
  <si>
    <t>14.2</t>
  </si>
  <si>
    <t>三、營運比率</t>
  </si>
  <si>
    <t xml:space="preserve">  (一)流動性分析</t>
  </si>
  <si>
    <t xml:space="preserve">     1.現金及存放行庫占存款比率：</t>
  </si>
  <si>
    <t xml:space="preserve">     2.速動資產占存款比率：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</si>
  <si>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</si>
  <si>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</si>
  <si>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</si>
  <si>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</si>
  <si>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</si>
  <si>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     分點。</t>
  </si>
  <si>
    <t xml:space="preserve">  (三)收益性分析</t>
  </si>
  <si>
    <t xml:space="preserve">     1.稅前純益占營業收入比率：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</si>
  <si>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</si>
  <si>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</si>
  <si>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</si>
  <si>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2.非會員存款占淨值倍數：</t>
  </si>
  <si>
    <t xml:space="preserve">     3.贊助會員放款占贊助會員存款比率：</t>
  </si>
  <si>
    <t xml:space="preserve">     4.流動準備比率：</t>
  </si>
  <si>
    <t xml:space="preserve">       10 倍。」</t>
  </si>
  <si>
    <t xml:space="preserve">       依據前項規定第 2 條：「農會信用部辦理非會員存款之額度不得超過農會上年度決算淨值之</t>
  </si>
  <si>
    <t xml:space="preserve">       依據「金融機構流動準備查核要點」及中央銀行業務局 100.7.19 台央業字第 1000034507號</t>
  </si>
  <si>
    <t>-</t>
  </si>
  <si>
    <t xml:space="preserve"> 元占營業收入 27.2 ％。</t>
  </si>
  <si>
    <t xml:space="preserve">       少 0.2 個百分點。</t>
  </si>
  <si>
    <t xml:space="preserve">       依據行政院農業委員會 101.7.24 農金字第1015070650號令「農會漁會信用部各項風險控制</t>
  </si>
  <si>
    <t xml:space="preserve">       比率管理辦法」第 12 條規定：「信用部之存放比率最高限額為 80 ％」。</t>
  </si>
  <si>
    <t xml:space="preserve">       依據行政院農業委員會100.6.24 農金字第 1005070615號令「農會漁會信用部對贊助會員及</t>
  </si>
  <si>
    <t xml:space="preserve">       非贊助會員授信及其限額標準」第4 條規定：「信用部對其全部贊助會員之授信總額占贊助</t>
  </si>
  <si>
    <t xml:space="preserve">       會員存款總額之比率不得超過100％」。</t>
  </si>
  <si>
    <t>102年底</t>
  </si>
  <si>
    <t xml:space="preserve">     102年底全體農會信用部 (共 278 單位，包括台灣地區 277 單位及連江縣農會信用</t>
  </si>
  <si>
    <t>101年底</t>
  </si>
  <si>
    <t>102年</t>
  </si>
  <si>
    <t xml:space="preserve">     102年全體農會信用部稅前純益 4,744 百萬元，較上年增加 12 百萬元；就收支項目</t>
  </si>
  <si>
    <t xml:space="preserve"> 分析，營業收入合計 34,246 百萬元，其中以放款利息收入 22,913 百萬元占 66.9 ％為</t>
  </si>
  <si>
    <t xml:space="preserve"> 最多；存儲利息收入 9,519 百萬元占 27.8 ％次之。營業支出合計 31,724 百萬元，其中</t>
  </si>
  <si>
    <t xml:space="preserve"> 以用人費用 11,990 百萬占營業收入 35.0 ％為最多；其次為存款利息支出 9,314 百萬元</t>
  </si>
  <si>
    <t xml:space="preserve">       102年底全體農會信用部負債為淨值之 15.5 倍，較上年底之 15.6 倍減少0.1 倍。</t>
  </si>
  <si>
    <t xml:space="preserve">       減少 0.3 個百分點。</t>
  </si>
  <si>
    <t xml:space="preserve">       102年全體農會信用部平均存放比率為 48.5 ％，較上年度之 47.0 ％增加 1.5 個百分點。</t>
  </si>
  <si>
    <t xml:space="preserve">       102年底全體農會信用部非會員存款占淨值倍數為 3.8 倍，與上年底相同。</t>
  </si>
  <si>
    <t xml:space="preserve">       102年底全體農會信用部贊助會員授信總額占贊助會員存款總額比率為 83.2 ％，較上年底之</t>
  </si>
  <si>
    <t xml:space="preserve">       78.8 ％增加 4.4 個百分點。</t>
  </si>
  <si>
    <t xml:space="preserve">       函規定，農會信用部最低準備比率為 10 ％。102年12月份全體農會信用部平均流動準備比率</t>
  </si>
  <si>
    <t xml:space="preserve">       為 43.1 ％，較上年同期之 45.3 ％減少2.2 個百分點。</t>
  </si>
  <si>
    <t xml:space="preserve">       102年底全體農會信用部淨值占放款比率為 12.4 ％，較上年底之 12.9 ％減少 0.5 個百</t>
  </si>
  <si>
    <t xml:space="preserve">       102年底全體農會信用部存款為淨值之 14.9 倍，較上年底之 15.1 倍減少0.2 倍。</t>
  </si>
  <si>
    <t xml:space="preserve">       102年底全體農會信用部合格淨值占風險性資產為 13.2 ％，較上年底之 13.3 ％減少0.1</t>
  </si>
  <si>
    <t xml:space="preserve">       個百分點。</t>
  </si>
  <si>
    <t xml:space="preserve">       102年全體農會信用部稅前純益占營業收入比率為 13.9％，其獲利率較上年度之 14.2％</t>
  </si>
  <si>
    <t xml:space="preserve">       102年全體農會信用部稅前純益占平均淨值比率為 4.5 ％，其獲利率較上年度之 4.7％減</t>
  </si>
  <si>
    <t>全體農會信用部資產負債結構百分比</t>
  </si>
  <si>
    <t>102年底</t>
  </si>
  <si>
    <t xml:space="preserve">     就全體農會信用部資產、負債及淨值之結構分析：資產方面，以放款占資產總額48.8％</t>
  </si>
  <si>
    <t xml:space="preserve"> 最多。</t>
  </si>
  <si>
    <t xml:space="preserve"> 為最多，現金及存放行庫占 46.2 ％次之；負債及淨值方面，以存款占資產總額 90.5 ％為</t>
  </si>
  <si>
    <t xml:space="preserve"> 部) 資產總額、負債及淨值總額，各為 1,763,869 百萬元，較上年底增加 73,201 百萬</t>
  </si>
  <si>
    <t xml:space="preserve"> 元或 4.3 ％。</t>
  </si>
  <si>
    <t>-</t>
  </si>
  <si>
    <t>-</t>
  </si>
  <si>
    <t xml:space="preserve">       102年底全體農會信用部現金及存放行庫占存款比率為 51.0 ％，較上年底之 53.3 ％減少 </t>
  </si>
  <si>
    <t xml:space="preserve">       2.3 個百分點。</t>
  </si>
  <si>
    <t xml:space="preserve">       速動資產包括現金及存放銀行與有價證券，102年底全體農會信用部速動資產占存款比率為</t>
  </si>
  <si>
    <t xml:space="preserve">       51.9 ％，較上年底之 54.2 ％減少2.3 個百分點。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</si>
</sst>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#,##0.00_ "/>
    <numFmt numFmtId="187" formatCode="#,##0.0_ "/>
    <numFmt numFmtId="188" formatCode="0.0_);[Red]\(0.0\)"/>
    <numFmt numFmtId="189" formatCode="0.0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[Red]\-0.0\ "/>
    <numFmt numFmtId="198" formatCode="0.00_ "/>
    <numFmt numFmtId="199" formatCode="0.00_ ;[Red]\-0.00\ "/>
    <numFmt numFmtId="200" formatCode="0.000_ ;[Red]\-0.000\ "/>
    <numFmt numFmtId="201" formatCode="#,##0_ "/>
  </numFmts>
  <fonts count="47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trike/>
      <sz val="12"/>
      <name val="Times New Roman"/>
      <family val="1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color indexed="8"/>
      <name val="華康楷書體W5"/>
      <family val="1"/>
    </font>
    <font>
      <sz val="11"/>
      <color indexed="8"/>
      <name val="標楷體"/>
      <family val="4"/>
    </font>
    <font>
      <sz val="18"/>
      <color indexed="8"/>
      <name val="標楷體"/>
      <family val="4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 quotePrefix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 quotePrefix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 quotePrefix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3" fontId="2" fillId="0" borderId="10" xfId="0" applyNumberFormat="1" applyFont="1" applyBorder="1" applyAlignment="1" quotePrefix="1">
      <alignment horizontal="right" vertical="center"/>
    </xf>
    <xf numFmtId="3" fontId="2" fillId="0" borderId="11" xfId="0" applyNumberFormat="1" applyFont="1" applyBorder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197" fontId="2" fillId="0" borderId="0" xfId="0" applyNumberFormat="1" applyFont="1" applyAlignment="1">
      <alignment vertical="center"/>
    </xf>
    <xf numFmtId="3" fontId="2" fillId="0" borderId="12" xfId="0" applyNumberFormat="1" applyFont="1" applyBorder="1" applyAlignment="1" quotePrefix="1">
      <alignment horizontal="right" vertical="center"/>
    </xf>
    <xf numFmtId="19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196" fontId="2" fillId="0" borderId="12" xfId="0" applyNumberFormat="1" applyFont="1" applyBorder="1" applyAlignment="1" quotePrefix="1">
      <alignment horizontal="right" vertical="center"/>
    </xf>
    <xf numFmtId="196" fontId="2" fillId="0" borderId="10" xfId="0" applyNumberFormat="1" applyFont="1" applyBorder="1" applyAlignment="1" quotePrefix="1">
      <alignment horizontal="right" vertical="center"/>
    </xf>
    <xf numFmtId="196" fontId="2" fillId="0" borderId="11" xfId="0" applyNumberFormat="1" applyFont="1" applyBorder="1" applyAlignment="1" quotePrefix="1">
      <alignment horizontal="right" vertical="center"/>
    </xf>
    <xf numFmtId="199" fontId="2" fillId="0" borderId="0" xfId="0" applyNumberFormat="1" applyFont="1" applyAlignment="1">
      <alignment vertical="center"/>
    </xf>
    <xf numFmtId="201" fontId="2" fillId="0" borderId="10" xfId="0" applyNumberFormat="1" applyFont="1" applyBorder="1" applyAlignment="1" quotePrefix="1">
      <alignment horizontal="right" vertical="center"/>
    </xf>
    <xf numFmtId="201" fontId="2" fillId="0" borderId="11" xfId="0" applyNumberFormat="1" applyFont="1" applyBorder="1" applyAlignment="1" quotePrefix="1">
      <alignment horizontal="right" vertical="center"/>
    </xf>
    <xf numFmtId="201" fontId="2" fillId="0" borderId="12" xfId="0" applyNumberFormat="1" applyFont="1" applyBorder="1" applyAlignment="1" quotePrefix="1">
      <alignment horizontal="right" vertical="center"/>
    </xf>
    <xf numFmtId="3" fontId="2" fillId="0" borderId="13" xfId="0" applyNumberFormat="1" applyFont="1" applyBorder="1" applyAlignment="1" quotePrefix="1">
      <alignment horizontal="right" vertical="center"/>
    </xf>
    <xf numFmtId="2" fontId="2" fillId="0" borderId="0" xfId="0" applyNumberFormat="1" applyFont="1" applyAlignment="1">
      <alignment vertical="center"/>
    </xf>
    <xf numFmtId="196" fontId="2" fillId="0" borderId="13" xfId="0" applyNumberFormat="1" applyFont="1" applyBorder="1" applyAlignment="1">
      <alignment vertical="center"/>
    </xf>
    <xf numFmtId="196" fontId="2" fillId="0" borderId="13" xfId="0" applyNumberFormat="1" applyFont="1" applyBorder="1" applyAlignment="1" quotePrefix="1">
      <alignment horizontal="right" vertical="center"/>
    </xf>
    <xf numFmtId="195" fontId="5" fillId="0" borderId="0" xfId="0" applyNumberFormat="1" applyFont="1" applyAlignment="1">
      <alignment vertical="center"/>
    </xf>
    <xf numFmtId="199" fontId="2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875"/>
          <c:y val="0.27975"/>
          <c:w val="0.37375"/>
          <c:h val="0.56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FF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heck">
                <a:fgClr>
                  <a:srgbClr val="80008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DE3EE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'[2]101農會資'!$B$11:$B$15</c:f>
              <c:strCache>
                <c:ptCount val="5"/>
                <c:pt idx="0">
                  <c:v>其他負債2.8%</c:v>
                </c:pt>
                <c:pt idx="1">
                  <c:v>借入款0.1%</c:v>
                </c:pt>
                <c:pt idx="2">
                  <c:v>存款91.0%</c:v>
                </c:pt>
                <c:pt idx="3">
                  <c:v>應付利息0.1%</c:v>
                </c:pt>
                <c:pt idx="4">
                  <c:v>淨值6.0%</c:v>
                </c:pt>
              </c:strCache>
            </c:strRef>
          </c:cat>
          <c:val>
            <c:numRef>
              <c:f>'[2]101農會資'!$C$11:$C$15</c:f>
              <c:numCache>
                <c:ptCount val="5"/>
                <c:pt idx="0">
                  <c:v>2.8</c:v>
                </c:pt>
                <c:pt idx="1">
                  <c:v>0.2</c:v>
                </c:pt>
                <c:pt idx="2">
                  <c:v>90.7</c:v>
                </c:pt>
                <c:pt idx="3">
                  <c:v>0.3</c:v>
                </c:pt>
                <c:pt idx="4">
                  <c:v>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6"/>
          <c:y val="0.271"/>
          <c:w val="0.3815"/>
          <c:h val="0.6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Dn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固定資產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應收利息及收益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現金及存放行庫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有價證券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基金及投資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放款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1"/>
            <c:showLeaderLines val="0"/>
            <c:showPercent val="0"/>
          </c:dLbls>
          <c:cat>
            <c:strRef>
              <c:f>'[2]101農會資'!$B$2:$B$8</c:f>
              <c:strCache>
                <c:ptCount val="7"/>
                <c:pt idx="0">
                  <c:v>固定資產2.2%</c:v>
                </c:pt>
                <c:pt idx="1">
                  <c:v>應收利息及收益0.3%</c:v>
                </c:pt>
                <c:pt idx="2">
                  <c:v>現金及存放行庫48.5%</c:v>
                </c:pt>
                <c:pt idx="3">
                  <c:v>有價證券0.9%</c:v>
                </c:pt>
                <c:pt idx="4">
                  <c:v>基金及投資1.8%</c:v>
                </c:pt>
                <c:pt idx="5">
                  <c:v>放款45.4%</c:v>
                </c:pt>
                <c:pt idx="6">
                  <c:v>其他資產0.9%</c:v>
                </c:pt>
              </c:strCache>
            </c:strRef>
          </c:cat>
          <c:val>
            <c:numRef>
              <c:f>'[2]101農會資'!$C$2:$C$8</c:f>
              <c:numCache>
                <c:ptCount val="7"/>
                <c:pt idx="0">
                  <c:v>2.2</c:v>
                </c:pt>
                <c:pt idx="1">
                  <c:v>0.3</c:v>
                </c:pt>
                <c:pt idx="2">
                  <c:v>48.5</c:v>
                </c:pt>
                <c:pt idx="3">
                  <c:v>0.9</c:v>
                </c:pt>
                <c:pt idx="4">
                  <c:v>1.8</c:v>
                </c:pt>
                <c:pt idx="5">
                  <c:v>45.4</c:v>
                </c:pt>
                <c:pt idx="6">
                  <c:v>0.9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875"/>
          <c:y val="0.27975"/>
          <c:w val="0.37375"/>
          <c:h val="0.569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FF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Check">
                <a:fgClr>
                  <a:srgbClr val="80008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DDE3EE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'[1]102農會資'!$B$11:$B$15</c:f>
              <c:strCache>
                <c:ptCount val="5"/>
                <c:pt idx="0">
                  <c:v>其他負債3.2%</c:v>
                </c:pt>
                <c:pt idx="1">
                  <c:v>借入款0.1%</c:v>
                </c:pt>
                <c:pt idx="2">
                  <c:v>存款90.5%</c:v>
                </c:pt>
                <c:pt idx="3">
                  <c:v>應付利息0.1%</c:v>
                </c:pt>
                <c:pt idx="4">
                  <c:v>淨值6.1%</c:v>
                </c:pt>
              </c:strCache>
            </c:strRef>
          </c:cat>
          <c:val>
            <c:numRef>
              <c:f>'[1]102農會資'!$C$11:$C$15</c:f>
              <c:numCache>
                <c:ptCount val="5"/>
                <c:pt idx="0">
                  <c:v>2.8</c:v>
                </c:pt>
                <c:pt idx="1">
                  <c:v>0.2</c:v>
                </c:pt>
                <c:pt idx="2">
                  <c:v>90.5</c:v>
                </c:pt>
                <c:pt idx="3">
                  <c:v>0.3</c:v>
                </c:pt>
                <c:pt idx="4">
                  <c:v>6.1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6"/>
          <c:y val="0.271"/>
          <c:w val="0.3815"/>
          <c:h val="0.6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Dn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固定資產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應收利息及收益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現金及存放行庫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有價證券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基金及投資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放款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1.1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'[1]102農會資'!$B$2:$B$8</c:f>
              <c:strCache>
                <c:ptCount val="7"/>
                <c:pt idx="0">
                  <c:v>固定資產2.3%</c:v>
                </c:pt>
                <c:pt idx="1">
                  <c:v>應收利息及收益0.3%</c:v>
                </c:pt>
                <c:pt idx="2">
                  <c:v>現金及存放行庫46.2%</c:v>
                </c:pt>
                <c:pt idx="3">
                  <c:v>有價證券0.9%</c:v>
                </c:pt>
                <c:pt idx="4">
                  <c:v>基金及投資1.8%</c:v>
                </c:pt>
                <c:pt idx="5">
                  <c:v>放款47.4%</c:v>
                </c:pt>
                <c:pt idx="6">
                  <c:v>其他資產0.9%</c:v>
                </c:pt>
              </c:strCache>
            </c:strRef>
          </c:cat>
          <c:val>
            <c:numRef>
              <c:f>'[1]102農會資'!$C$2:$C$8</c:f>
              <c:numCache>
                <c:ptCount val="7"/>
                <c:pt idx="0">
                  <c:v>2.3</c:v>
                </c:pt>
                <c:pt idx="1">
                  <c:v>0.3</c:v>
                </c:pt>
                <c:pt idx="2">
                  <c:v>46.2</c:v>
                </c:pt>
                <c:pt idx="3">
                  <c:v>0.9</c:v>
                </c:pt>
                <c:pt idx="4">
                  <c:v>1.8</c:v>
                </c:pt>
                <c:pt idx="5">
                  <c:v>47.4</c:v>
                </c:pt>
                <c:pt idx="6">
                  <c:v>1.1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0.65575</cdr:y>
    </cdr:from>
    <cdr:to>
      <cdr:x>0.76925</cdr:x>
      <cdr:y>0.65675</cdr:y>
    </cdr:to>
    <cdr:sp>
      <cdr:nvSpPr>
        <cdr:cNvPr id="1" name="Line 1"/>
        <cdr:cNvSpPr>
          <a:spLocks/>
        </cdr:cNvSpPr>
      </cdr:nvSpPr>
      <cdr:spPr>
        <a:xfrm>
          <a:off x="4200525" y="2771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0.30025</cdr:y>
    </cdr:from>
    <cdr:to>
      <cdr:x>0.41775</cdr:x>
      <cdr:y>0.30025</cdr:y>
    </cdr:to>
    <cdr:sp>
      <cdr:nvSpPr>
        <cdr:cNvPr id="2" name="Line 2"/>
        <cdr:cNvSpPr>
          <a:spLocks/>
        </cdr:cNvSpPr>
      </cdr:nvSpPr>
      <cdr:spPr>
        <a:xfrm flipH="1">
          <a:off x="1524000" y="1266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0.079</cdr:y>
    </cdr:from>
    <cdr:to>
      <cdr:x>0.88675</cdr:x>
      <cdr:y>0.14175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4581525" y="33337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0.2185</cdr:y>
    </cdr:from>
    <cdr:to>
      <cdr:x>0.501</cdr:x>
      <cdr:y>0.2855</cdr:y>
    </cdr:to>
    <cdr:sp>
      <cdr:nvSpPr>
        <cdr:cNvPr id="4" name="Line 4"/>
        <cdr:cNvSpPr>
          <a:spLocks/>
        </cdr:cNvSpPr>
      </cdr:nvSpPr>
      <cdr:spPr>
        <a:xfrm flipV="1">
          <a:off x="3200400" y="923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0.2185</cdr:y>
    </cdr:from>
    <cdr:to>
      <cdr:x>0.6835</cdr:x>
      <cdr:y>0.2185</cdr:y>
    </cdr:to>
    <cdr:sp>
      <cdr:nvSpPr>
        <cdr:cNvPr id="5" name="Line 5"/>
        <cdr:cNvSpPr>
          <a:spLocks/>
        </cdr:cNvSpPr>
      </cdr:nvSpPr>
      <cdr:spPr>
        <a:xfrm>
          <a:off x="3200400" y="923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0.21675</cdr:y>
    </cdr:from>
    <cdr:to>
      <cdr:x>0.4525</cdr:x>
      <cdr:y>0.21675</cdr:y>
    </cdr:to>
    <cdr:sp>
      <cdr:nvSpPr>
        <cdr:cNvPr id="6" name="Line 6"/>
        <cdr:cNvSpPr>
          <a:spLocks/>
        </cdr:cNvSpPr>
      </cdr:nvSpPr>
      <cdr:spPr>
        <a:xfrm flipH="1">
          <a:off x="1524000" y="914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0.2865</cdr:y>
    </cdr:from>
    <cdr:to>
      <cdr:x>0.7455</cdr:x>
      <cdr:y>0.2865</cdr:y>
    </cdr:to>
    <cdr:sp>
      <cdr:nvSpPr>
        <cdr:cNvPr id="7" name="Line 7"/>
        <cdr:cNvSpPr>
          <a:spLocks/>
        </cdr:cNvSpPr>
      </cdr:nvSpPr>
      <cdr:spPr>
        <a:xfrm>
          <a:off x="3362325" y="1209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0.45175</cdr:x>
      <cdr:y>0.21675</cdr:y>
    </cdr:from>
    <cdr:to>
      <cdr:x>0.46</cdr:x>
      <cdr:y>0.286</cdr:y>
    </cdr:to>
    <cdr:sp>
      <cdr:nvSpPr>
        <cdr:cNvPr id="8" name="Line 8"/>
        <cdr:cNvSpPr>
          <a:spLocks/>
        </cdr:cNvSpPr>
      </cdr:nvSpPr>
      <cdr:spPr>
        <a:xfrm>
          <a:off x="2886075" y="914400"/>
          <a:ext cx="57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0.20825</cdr:y>
    </cdr:from>
    <cdr:to>
      <cdr:x>0.49575</cdr:x>
      <cdr:y>0.2675</cdr:y>
    </cdr:to>
    <cdr:sp>
      <cdr:nvSpPr>
        <cdr:cNvPr id="1" name="Line 1"/>
        <cdr:cNvSpPr>
          <a:spLocks/>
        </cdr:cNvSpPr>
      </cdr:nvSpPr>
      <cdr:spPr>
        <a:xfrm>
          <a:off x="3181350" y="819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0.53675</cdr:y>
    </cdr:from>
    <cdr:to>
      <cdr:x>0.29575</cdr:x>
      <cdr:y>0.53675</cdr:y>
    </cdr:to>
    <cdr:sp>
      <cdr:nvSpPr>
        <cdr:cNvPr id="2" name="Line 2"/>
        <cdr:cNvSpPr>
          <a:spLocks/>
        </cdr:cNvSpPr>
      </cdr:nvSpPr>
      <cdr:spPr>
        <a:xfrm flipH="1">
          <a:off x="1095375" y="2114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0.2065</cdr:y>
    </cdr:from>
    <cdr:to>
      <cdr:x>0.4575</cdr:x>
      <cdr:y>0.2065</cdr:y>
    </cdr:to>
    <cdr:sp>
      <cdr:nvSpPr>
        <cdr:cNvPr id="3" name="Line 3"/>
        <cdr:cNvSpPr>
          <a:spLocks/>
        </cdr:cNvSpPr>
      </cdr:nvSpPr>
      <cdr:spPr>
        <a:xfrm flipH="1">
          <a:off x="1381125" y="8096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0.67675</cdr:x>
      <cdr:y>0.5575</cdr:y>
    </cdr:from>
    <cdr:to>
      <cdr:x>0.779</cdr:x>
      <cdr:y>0.5575</cdr:y>
    </cdr:to>
    <cdr:sp>
      <cdr:nvSpPr>
        <cdr:cNvPr id="4" name="Line 4"/>
        <cdr:cNvSpPr>
          <a:spLocks/>
        </cdr:cNvSpPr>
      </cdr:nvSpPr>
      <cdr:spPr>
        <a:xfrm>
          <a:off x="4343400" y="2200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0.2755</cdr:y>
    </cdr:from>
    <cdr:to>
      <cdr:x>0.75975</cdr:x>
      <cdr:y>0.2755</cdr:y>
    </cdr:to>
    <cdr:sp>
      <cdr:nvSpPr>
        <cdr:cNvPr id="5" name="Line 5"/>
        <cdr:cNvSpPr>
          <a:spLocks/>
        </cdr:cNvSpPr>
      </cdr:nvSpPr>
      <cdr:spPr>
        <a:xfrm flipV="1">
          <a:off x="3305175" y="10858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0.2065</cdr:y>
    </cdr:from>
    <cdr:to>
      <cdr:x>0.4785</cdr:x>
      <cdr:y>0.268</cdr:y>
    </cdr:to>
    <cdr:sp>
      <cdr:nvSpPr>
        <cdr:cNvPr id="6" name="Line 6"/>
        <cdr:cNvSpPr>
          <a:spLocks/>
        </cdr:cNvSpPr>
      </cdr:nvSpPr>
      <cdr:spPr>
        <a:xfrm>
          <a:off x="2933700" y="809625"/>
          <a:ext cx="1333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0.4505</cdr:x>
      <cdr:y>0.8795</cdr:y>
    </cdr:from>
    <cdr:to>
      <cdr:x>0.4505</cdr:x>
      <cdr:y>0.93225</cdr:y>
    </cdr:to>
    <cdr:sp>
      <cdr:nvSpPr>
        <cdr:cNvPr id="7" name="Line 7"/>
        <cdr:cNvSpPr>
          <a:spLocks/>
        </cdr:cNvSpPr>
      </cdr:nvSpPr>
      <cdr:spPr>
        <a:xfrm flipH="1">
          <a:off x="2886075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0.2065</cdr:y>
    </cdr:from>
    <cdr:to>
      <cdr:x>0.69875</cdr:x>
      <cdr:y>0.2065</cdr:y>
    </cdr:to>
    <cdr:sp>
      <cdr:nvSpPr>
        <cdr:cNvPr id="8" name="Line 8"/>
        <cdr:cNvSpPr>
          <a:spLocks/>
        </cdr:cNvSpPr>
      </cdr:nvSpPr>
      <cdr:spPr>
        <a:xfrm>
          <a:off x="3181350" y="8096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0.8795</cdr:y>
    </cdr:from>
    <cdr:to>
      <cdr:x>0.46825</cdr:x>
      <cdr:y>0.9325</cdr:y>
    </cdr:to>
    <cdr:sp>
      <cdr:nvSpPr>
        <cdr:cNvPr id="9" name="Line 9"/>
        <cdr:cNvSpPr>
          <a:spLocks/>
        </cdr:cNvSpPr>
      </cdr:nvSpPr>
      <cdr:spPr>
        <a:xfrm flipH="1">
          <a:off x="3000375" y="34671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0.23075</cdr:x>
      <cdr:y>0.93225</cdr:y>
    </cdr:from>
    <cdr:to>
      <cdr:x>0.4505</cdr:x>
      <cdr:y>0.93225</cdr:y>
    </cdr:to>
    <cdr:sp>
      <cdr:nvSpPr>
        <cdr:cNvPr id="10" name="Line 10"/>
        <cdr:cNvSpPr>
          <a:spLocks/>
        </cdr:cNvSpPr>
      </cdr:nvSpPr>
      <cdr:spPr>
        <a:xfrm>
          <a:off x="1476375" y="36766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0.4675</cdr:x>
      <cdr:y>0.93225</cdr:y>
    </cdr:from>
    <cdr:to>
      <cdr:x>0.73625</cdr:x>
      <cdr:y>0.93225</cdr:y>
    </cdr:to>
    <cdr:sp>
      <cdr:nvSpPr>
        <cdr:cNvPr id="11" name="Line 11"/>
        <cdr:cNvSpPr>
          <a:spLocks/>
        </cdr:cNvSpPr>
      </cdr:nvSpPr>
      <cdr:spPr>
        <a:xfrm>
          <a:off x="3000375" y="36766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0.65625</cdr:y>
    </cdr:from>
    <cdr:to>
      <cdr:x>0.76925</cdr:x>
      <cdr:y>0.65625</cdr:y>
    </cdr:to>
    <cdr:sp>
      <cdr:nvSpPr>
        <cdr:cNvPr id="1" name="Line 1"/>
        <cdr:cNvSpPr>
          <a:spLocks/>
        </cdr:cNvSpPr>
      </cdr:nvSpPr>
      <cdr:spPr>
        <a:xfrm>
          <a:off x="4200525" y="27813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0.30025</cdr:y>
    </cdr:from>
    <cdr:to>
      <cdr:x>0.41775</cdr:x>
      <cdr:y>0.30025</cdr:y>
    </cdr:to>
    <cdr:sp>
      <cdr:nvSpPr>
        <cdr:cNvPr id="2" name="Line 2"/>
        <cdr:cNvSpPr>
          <a:spLocks/>
        </cdr:cNvSpPr>
      </cdr:nvSpPr>
      <cdr:spPr>
        <a:xfrm flipH="1">
          <a:off x="1524000" y="1266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0.079</cdr:y>
    </cdr:from>
    <cdr:to>
      <cdr:x>0.88675</cdr:x>
      <cdr:y>0.14175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4581525" y="33337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0.2185</cdr:y>
    </cdr:from>
    <cdr:to>
      <cdr:x>0.501</cdr:x>
      <cdr:y>0.2855</cdr:y>
    </cdr:to>
    <cdr:sp>
      <cdr:nvSpPr>
        <cdr:cNvPr id="4" name="Line 4"/>
        <cdr:cNvSpPr>
          <a:spLocks/>
        </cdr:cNvSpPr>
      </cdr:nvSpPr>
      <cdr:spPr>
        <a:xfrm flipV="1">
          <a:off x="3200400" y="923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0.2185</cdr:y>
    </cdr:from>
    <cdr:to>
      <cdr:x>0.6835</cdr:x>
      <cdr:y>0.2185</cdr:y>
    </cdr:to>
    <cdr:sp>
      <cdr:nvSpPr>
        <cdr:cNvPr id="5" name="Line 5"/>
        <cdr:cNvSpPr>
          <a:spLocks/>
        </cdr:cNvSpPr>
      </cdr:nvSpPr>
      <cdr:spPr>
        <a:xfrm>
          <a:off x="3200400" y="9239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0.21675</cdr:y>
    </cdr:from>
    <cdr:to>
      <cdr:x>0.4525</cdr:x>
      <cdr:y>0.21675</cdr:y>
    </cdr:to>
    <cdr:sp>
      <cdr:nvSpPr>
        <cdr:cNvPr id="6" name="Line 6"/>
        <cdr:cNvSpPr>
          <a:spLocks/>
        </cdr:cNvSpPr>
      </cdr:nvSpPr>
      <cdr:spPr>
        <a:xfrm flipH="1">
          <a:off x="1524000" y="9144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0.2865</cdr:y>
    </cdr:from>
    <cdr:to>
      <cdr:x>0.7455</cdr:x>
      <cdr:y>0.2865</cdr:y>
    </cdr:to>
    <cdr:sp>
      <cdr:nvSpPr>
        <cdr:cNvPr id="7" name="Line 7"/>
        <cdr:cNvSpPr>
          <a:spLocks/>
        </cdr:cNvSpPr>
      </cdr:nvSpPr>
      <cdr:spPr>
        <a:xfrm>
          <a:off x="3362325" y="1209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0.45175</cdr:x>
      <cdr:y>0.21675</cdr:y>
    </cdr:from>
    <cdr:to>
      <cdr:x>0.46</cdr:x>
      <cdr:y>0.2865</cdr:y>
    </cdr:to>
    <cdr:sp>
      <cdr:nvSpPr>
        <cdr:cNvPr id="8" name="Line 8"/>
        <cdr:cNvSpPr>
          <a:spLocks/>
        </cdr:cNvSpPr>
      </cdr:nvSpPr>
      <cdr:spPr>
        <a:xfrm>
          <a:off x="2886075" y="914400"/>
          <a:ext cx="571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0.20825</cdr:y>
    </cdr:from>
    <cdr:to>
      <cdr:x>0.49575</cdr:x>
      <cdr:y>0.2675</cdr:y>
    </cdr:to>
    <cdr:sp>
      <cdr:nvSpPr>
        <cdr:cNvPr id="1" name="Line 1"/>
        <cdr:cNvSpPr>
          <a:spLocks/>
        </cdr:cNvSpPr>
      </cdr:nvSpPr>
      <cdr:spPr>
        <a:xfrm>
          <a:off x="3181350" y="819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0.53675</cdr:y>
    </cdr:from>
    <cdr:to>
      <cdr:x>0.29575</cdr:x>
      <cdr:y>0.53675</cdr:y>
    </cdr:to>
    <cdr:sp>
      <cdr:nvSpPr>
        <cdr:cNvPr id="2" name="Line 2"/>
        <cdr:cNvSpPr>
          <a:spLocks/>
        </cdr:cNvSpPr>
      </cdr:nvSpPr>
      <cdr:spPr>
        <a:xfrm flipH="1">
          <a:off x="1095375" y="21145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0.2065</cdr:y>
    </cdr:from>
    <cdr:to>
      <cdr:x>0.4575</cdr:x>
      <cdr:y>0.2065</cdr:y>
    </cdr:to>
    <cdr:sp>
      <cdr:nvSpPr>
        <cdr:cNvPr id="3" name="Line 3"/>
        <cdr:cNvSpPr>
          <a:spLocks/>
        </cdr:cNvSpPr>
      </cdr:nvSpPr>
      <cdr:spPr>
        <a:xfrm flipH="1">
          <a:off x="1381125" y="8096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0.67675</cdr:x>
      <cdr:y>0.5575</cdr:y>
    </cdr:from>
    <cdr:to>
      <cdr:x>0.779</cdr:x>
      <cdr:y>0.5575</cdr:y>
    </cdr:to>
    <cdr:sp>
      <cdr:nvSpPr>
        <cdr:cNvPr id="4" name="Line 4"/>
        <cdr:cNvSpPr>
          <a:spLocks/>
        </cdr:cNvSpPr>
      </cdr:nvSpPr>
      <cdr:spPr>
        <a:xfrm>
          <a:off x="4343400" y="2200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0.27475</cdr:y>
    </cdr:from>
    <cdr:to>
      <cdr:x>0.75975</cdr:x>
      <cdr:y>0.27475</cdr:y>
    </cdr:to>
    <cdr:sp>
      <cdr:nvSpPr>
        <cdr:cNvPr id="5" name="Line 5"/>
        <cdr:cNvSpPr>
          <a:spLocks/>
        </cdr:cNvSpPr>
      </cdr:nvSpPr>
      <cdr:spPr>
        <a:xfrm flipV="1">
          <a:off x="3305175" y="10858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0.2065</cdr:y>
    </cdr:from>
    <cdr:to>
      <cdr:x>0.4785</cdr:x>
      <cdr:y>0.268</cdr:y>
    </cdr:to>
    <cdr:sp>
      <cdr:nvSpPr>
        <cdr:cNvPr id="6" name="Line 6"/>
        <cdr:cNvSpPr>
          <a:spLocks/>
        </cdr:cNvSpPr>
      </cdr:nvSpPr>
      <cdr:spPr>
        <a:xfrm>
          <a:off x="2933700" y="809625"/>
          <a:ext cx="1333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0.47725</cdr:x>
      <cdr:y>0.894</cdr:y>
    </cdr:from>
    <cdr:to>
      <cdr:x>0.47775</cdr:x>
      <cdr:y>0.933</cdr:y>
    </cdr:to>
    <cdr:sp>
      <cdr:nvSpPr>
        <cdr:cNvPr id="7" name="Line 7"/>
        <cdr:cNvSpPr>
          <a:spLocks/>
        </cdr:cNvSpPr>
      </cdr:nvSpPr>
      <cdr:spPr>
        <a:xfrm>
          <a:off x="3057525" y="3533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0.2065</cdr:y>
    </cdr:from>
    <cdr:to>
      <cdr:x>0.69875</cdr:x>
      <cdr:y>0.2065</cdr:y>
    </cdr:to>
    <cdr:sp>
      <cdr:nvSpPr>
        <cdr:cNvPr id="8" name="Line 8"/>
        <cdr:cNvSpPr>
          <a:spLocks/>
        </cdr:cNvSpPr>
      </cdr:nvSpPr>
      <cdr:spPr>
        <a:xfrm>
          <a:off x="3181350" y="8096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0.894</cdr:y>
    </cdr:from>
    <cdr:to>
      <cdr:x>0.4965</cdr:x>
      <cdr:y>0.93275</cdr:y>
    </cdr:to>
    <cdr:sp>
      <cdr:nvSpPr>
        <cdr:cNvPr id="9" name="Line 9"/>
        <cdr:cNvSpPr>
          <a:spLocks/>
        </cdr:cNvSpPr>
      </cdr:nvSpPr>
      <cdr:spPr>
        <a:xfrm>
          <a:off x="3181350" y="3533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0.25475</cdr:x>
      <cdr:y>0.9315</cdr:y>
    </cdr:from>
    <cdr:to>
      <cdr:x>0.477</cdr:x>
      <cdr:y>0.93175</cdr:y>
    </cdr:to>
    <cdr:sp>
      <cdr:nvSpPr>
        <cdr:cNvPr id="10" name="Line 10"/>
        <cdr:cNvSpPr>
          <a:spLocks/>
        </cdr:cNvSpPr>
      </cdr:nvSpPr>
      <cdr:spPr>
        <a:xfrm>
          <a:off x="1628775" y="36766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0.9315</cdr:y>
    </cdr:from>
    <cdr:to>
      <cdr:x>0.76225</cdr:x>
      <cdr:y>0.93175</cdr:y>
    </cdr:to>
    <cdr:sp>
      <cdr:nvSpPr>
        <cdr:cNvPr id="11" name="Line 11"/>
        <cdr:cNvSpPr>
          <a:spLocks/>
        </cdr:cNvSpPr>
      </cdr:nvSpPr>
      <cdr:spPr>
        <a:xfrm>
          <a:off x="3171825" y="367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22</xdr:row>
      <xdr:rowOff>19050</xdr:rowOff>
    </xdr:from>
    <xdr:to>
      <xdr:col>19</xdr:col>
      <xdr:colOff>457200</xdr:colOff>
      <xdr:row>42</xdr:row>
      <xdr:rowOff>66675</xdr:rowOff>
    </xdr:to>
    <xdr:graphicFrame>
      <xdr:nvGraphicFramePr>
        <xdr:cNvPr id="1" name="圖表 1"/>
        <xdr:cNvGraphicFramePr/>
      </xdr:nvGraphicFramePr>
      <xdr:xfrm>
        <a:off x="7086600" y="4914900"/>
        <a:ext cx="6400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</xdr:row>
      <xdr:rowOff>123825</xdr:rowOff>
    </xdr:from>
    <xdr:to>
      <xdr:col>20</xdr:col>
      <xdr:colOff>285750</xdr:colOff>
      <xdr:row>21</xdr:row>
      <xdr:rowOff>95250</xdr:rowOff>
    </xdr:to>
    <xdr:graphicFrame>
      <xdr:nvGraphicFramePr>
        <xdr:cNvPr id="2" name="圖表 2"/>
        <xdr:cNvGraphicFramePr/>
      </xdr:nvGraphicFramePr>
      <xdr:xfrm>
        <a:off x="7581900" y="828675"/>
        <a:ext cx="64198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22</xdr:row>
      <xdr:rowOff>0</xdr:rowOff>
    </xdr:from>
    <xdr:to>
      <xdr:col>9</xdr:col>
      <xdr:colOff>457200</xdr:colOff>
      <xdr:row>42</xdr:row>
      <xdr:rowOff>47625</xdr:rowOff>
    </xdr:to>
    <xdr:graphicFrame>
      <xdr:nvGraphicFramePr>
        <xdr:cNvPr id="3" name="圖表 3"/>
        <xdr:cNvGraphicFramePr/>
      </xdr:nvGraphicFramePr>
      <xdr:xfrm>
        <a:off x="228600" y="4895850"/>
        <a:ext cx="640080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</xdr:row>
      <xdr:rowOff>19050</xdr:rowOff>
    </xdr:from>
    <xdr:to>
      <xdr:col>9</xdr:col>
      <xdr:colOff>466725</xdr:colOff>
      <xdr:row>20</xdr:row>
      <xdr:rowOff>200025</xdr:rowOff>
    </xdr:to>
    <xdr:graphicFrame>
      <xdr:nvGraphicFramePr>
        <xdr:cNvPr id="4" name="圖表 4"/>
        <xdr:cNvGraphicFramePr/>
      </xdr:nvGraphicFramePr>
      <xdr:xfrm>
        <a:off x="219075" y="723900"/>
        <a:ext cx="6419850" cy="3952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4180;&#22577;&#2229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6039;&#26009;&#20633;&#20221;\D\HSU%20Documents\&#24180;&#22577;&#32113;&#35336;&#34920;\97-100&#24180;&#24180;&#22577;\&#24180;&#22577;&#22294;&#34920;\&#24180;&#22577;&#22294;&#34920;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農會資"/>
      <sheetName val="102農會圖"/>
      <sheetName val="102漁會資"/>
      <sheetName val="102漁會圖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">
          <cell r="B2" t="str">
            <v>固定資產2.3%</v>
          </cell>
          <cell r="C2">
            <v>2.3</v>
          </cell>
        </row>
        <row r="3">
          <cell r="B3" t="str">
            <v>應收利息及收益0.3%</v>
          </cell>
          <cell r="C3">
            <v>0.3</v>
          </cell>
        </row>
        <row r="4">
          <cell r="B4" t="str">
            <v>現金及存放行庫46.2%</v>
          </cell>
          <cell r="C4">
            <v>46.2</v>
          </cell>
        </row>
        <row r="5">
          <cell r="B5" t="str">
            <v>有價證券0.9%</v>
          </cell>
          <cell r="C5">
            <v>0.9</v>
          </cell>
        </row>
        <row r="6">
          <cell r="B6" t="str">
            <v>基金及投資1.8%</v>
          </cell>
          <cell r="C6">
            <v>1.8</v>
          </cell>
        </row>
        <row r="7">
          <cell r="B7" t="str">
            <v>放款47.4%</v>
          </cell>
          <cell r="C7">
            <v>47.4</v>
          </cell>
        </row>
        <row r="8">
          <cell r="B8" t="str">
            <v>其他資產0.9%</v>
          </cell>
          <cell r="C8">
            <v>1.1</v>
          </cell>
        </row>
        <row r="11">
          <cell r="B11" t="str">
            <v>其他負債3.2%</v>
          </cell>
          <cell r="C11">
            <v>2.8</v>
          </cell>
        </row>
        <row r="12">
          <cell r="B12" t="str">
            <v>借入款0.1%</v>
          </cell>
          <cell r="C12">
            <v>0.2</v>
          </cell>
        </row>
        <row r="13">
          <cell r="B13" t="str">
            <v>存款90.5%</v>
          </cell>
          <cell r="C13">
            <v>90.5</v>
          </cell>
        </row>
        <row r="14">
          <cell r="B14" t="str">
            <v>應付利息0.1%</v>
          </cell>
          <cell r="C14">
            <v>0.3</v>
          </cell>
        </row>
        <row r="15">
          <cell r="B15" t="str">
            <v>淨值6.1%</v>
          </cell>
          <cell r="C15">
            <v>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外商資"/>
      <sheetName val="101外商圖 "/>
      <sheetName val="101農會資"/>
      <sheetName val="101農會圖"/>
      <sheetName val="101漁會資"/>
      <sheetName val="101漁會圖"/>
      <sheetName val="99農會資 "/>
      <sheetName val="99農會圖 "/>
      <sheetName val="99漁會資"/>
      <sheetName val="99漁會圖 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2">
          <cell r="B2" t="str">
            <v>固定資產2.2%</v>
          </cell>
          <cell r="C2">
            <v>2.2</v>
          </cell>
        </row>
        <row r="3">
          <cell r="B3" t="str">
            <v>應收利息及收益0.3%</v>
          </cell>
          <cell r="C3">
            <v>0.3</v>
          </cell>
        </row>
        <row r="4">
          <cell r="B4" t="str">
            <v>現金及存放行庫48.5%</v>
          </cell>
          <cell r="C4">
            <v>48.5</v>
          </cell>
        </row>
        <row r="5">
          <cell r="B5" t="str">
            <v>有價證券0.9%</v>
          </cell>
          <cell r="C5">
            <v>0.9</v>
          </cell>
        </row>
        <row r="6">
          <cell r="B6" t="str">
            <v>基金及投資1.8%</v>
          </cell>
          <cell r="C6">
            <v>1.8</v>
          </cell>
        </row>
        <row r="7">
          <cell r="B7" t="str">
            <v>放款45.4%</v>
          </cell>
          <cell r="C7">
            <v>45.4</v>
          </cell>
        </row>
        <row r="8">
          <cell r="B8" t="str">
            <v>其他資產0.9%</v>
          </cell>
          <cell r="C8">
            <v>0.9</v>
          </cell>
        </row>
        <row r="11">
          <cell r="B11" t="str">
            <v>其他負債2.8%</v>
          </cell>
          <cell r="C11">
            <v>2.8</v>
          </cell>
        </row>
        <row r="12">
          <cell r="B12" t="str">
            <v>借入款0.1%</v>
          </cell>
          <cell r="C12">
            <v>0.2</v>
          </cell>
        </row>
        <row r="13">
          <cell r="B13" t="str">
            <v>存款91.0%</v>
          </cell>
          <cell r="C13">
            <v>90.7</v>
          </cell>
        </row>
        <row r="14">
          <cell r="B14" t="str">
            <v>應付利息0.1%</v>
          </cell>
          <cell r="C14">
            <v>0.3</v>
          </cell>
        </row>
        <row r="15">
          <cell r="B15" t="str">
            <v>淨值6.0%</v>
          </cell>
          <cell r="C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P15" sqref="P15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2" width="13.625" style="0" hidden="1" customWidth="1"/>
    <col min="13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137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163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164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160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" customHeight="1">
      <c r="A8" s="1"/>
      <c r="B8" s="4" t="s">
        <v>162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8" customHeight="1">
      <c r="A9" s="1"/>
      <c r="B9" s="4" t="s">
        <v>161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43" t="s">
        <v>3</v>
      </c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1"/>
      <c r="B14" s="42" t="s">
        <v>5</v>
      </c>
      <c r="C14" s="42" t="s">
        <v>136</v>
      </c>
      <c r="D14" s="42"/>
      <c r="E14" s="42" t="s">
        <v>138</v>
      </c>
      <c r="F14" s="42"/>
      <c r="G14" s="42" t="s">
        <v>4</v>
      </c>
      <c r="H14" s="4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1"/>
      <c r="B15" s="42"/>
      <c r="C15" s="9" t="s">
        <v>6</v>
      </c>
      <c r="D15" s="9" t="s">
        <v>7</v>
      </c>
      <c r="E15" s="9" t="s">
        <v>6</v>
      </c>
      <c r="F15" s="9" t="s">
        <v>7</v>
      </c>
      <c r="G15" s="9" t="s">
        <v>6</v>
      </c>
      <c r="H15" s="9" t="s">
        <v>7</v>
      </c>
      <c r="I15" s="1"/>
      <c r="J15" s="19">
        <f>SUM(C17:C27)-C20</f>
        <v>1763869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1"/>
      <c r="B16" s="12" t="s">
        <v>8</v>
      </c>
      <c r="C16" s="12" t="s">
        <v>9</v>
      </c>
      <c r="D16" s="12" t="s">
        <v>10</v>
      </c>
      <c r="E16" s="12" t="s">
        <v>9</v>
      </c>
      <c r="F16" s="12" t="s">
        <v>10</v>
      </c>
      <c r="G16" s="12" t="s">
        <v>9</v>
      </c>
      <c r="H16" s="12" t="s">
        <v>11</v>
      </c>
      <c r="I16" s="1"/>
      <c r="J16" s="19">
        <f>J15-C28</f>
        <v>0</v>
      </c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1"/>
      <c r="B17" s="5" t="s">
        <v>12</v>
      </c>
      <c r="C17" s="17">
        <v>814382</v>
      </c>
      <c r="D17" s="27">
        <v>46.2</v>
      </c>
      <c r="E17" s="17">
        <v>819466</v>
      </c>
      <c r="F17" s="6" t="s">
        <v>13</v>
      </c>
      <c r="G17" s="17">
        <v>-5084</v>
      </c>
      <c r="H17" s="27">
        <v>-0.6</v>
      </c>
      <c r="I17" s="1"/>
      <c r="J17" s="24">
        <f>C17/$C$28*100</f>
        <v>46.170208785346304</v>
      </c>
      <c r="K17" s="20">
        <f aca="true" t="shared" si="0" ref="K17:K44">C17-E17</f>
        <v>-5084</v>
      </c>
      <c r="L17" s="29">
        <f>IF(E17&lt;0,"-",K17/E17*100)</f>
        <v>-0.6204040192027491</v>
      </c>
      <c r="M17" s="1"/>
      <c r="N17" s="1"/>
      <c r="O17" s="1"/>
      <c r="P17" s="1"/>
      <c r="Q17" s="1"/>
      <c r="R17" s="1"/>
      <c r="S17" s="1"/>
    </row>
    <row r="18" spans="1:19" ht="15" customHeight="1">
      <c r="A18" s="1"/>
      <c r="B18" s="5" t="s">
        <v>15</v>
      </c>
      <c r="C18" s="17">
        <f>15469-347</f>
        <v>15122</v>
      </c>
      <c r="D18" s="27">
        <v>0.9</v>
      </c>
      <c r="E18" s="17">
        <v>14690</v>
      </c>
      <c r="F18" s="6" t="s">
        <v>16</v>
      </c>
      <c r="G18" s="17">
        <v>432</v>
      </c>
      <c r="H18" s="27">
        <v>2.9</v>
      </c>
      <c r="I18" s="1"/>
      <c r="J18" s="24">
        <f aca="true" t="shared" si="1" ref="J18:J44">C18/$C$28*100</f>
        <v>0.85731990300867</v>
      </c>
      <c r="K18" s="20">
        <f t="shared" si="0"/>
        <v>432</v>
      </c>
      <c r="L18" s="29">
        <f aca="true" t="shared" si="2" ref="L18:L44">IF(E18&lt;0,"-",K18/E18*100)</f>
        <v>2.940776038121171</v>
      </c>
      <c r="M18" s="1"/>
      <c r="N18" s="1"/>
      <c r="O18" s="1"/>
      <c r="P18" s="1"/>
      <c r="Q18" s="1"/>
      <c r="R18" s="1"/>
      <c r="S18" s="1"/>
    </row>
    <row r="19" spans="1:19" ht="15" customHeight="1">
      <c r="A19" s="1"/>
      <c r="B19" s="5" t="s">
        <v>17</v>
      </c>
      <c r="C19" s="17">
        <v>32304</v>
      </c>
      <c r="D19" s="27">
        <v>1.8</v>
      </c>
      <c r="E19" s="17">
        <v>31169</v>
      </c>
      <c r="F19" s="6" t="s">
        <v>18</v>
      </c>
      <c r="G19" s="17">
        <v>1135</v>
      </c>
      <c r="H19" s="27">
        <v>3.6</v>
      </c>
      <c r="I19" s="1"/>
      <c r="J19" s="24">
        <f t="shared" si="1"/>
        <v>1.8314285244539135</v>
      </c>
      <c r="K19" s="20">
        <f t="shared" si="0"/>
        <v>1135</v>
      </c>
      <c r="L19" s="29">
        <f t="shared" si="2"/>
        <v>3.641438608874202</v>
      </c>
      <c r="M19" s="1"/>
      <c r="N19" s="1"/>
      <c r="O19" s="1"/>
      <c r="P19" s="1"/>
      <c r="Q19" s="1"/>
      <c r="R19" s="1"/>
      <c r="S19" s="1"/>
    </row>
    <row r="20" spans="1:19" ht="15" customHeight="1">
      <c r="A20" s="1"/>
      <c r="B20" s="5" t="s">
        <v>19</v>
      </c>
      <c r="C20" s="17">
        <v>861073</v>
      </c>
      <c r="D20" s="27">
        <v>48.8</v>
      </c>
      <c r="E20" s="17">
        <v>789269</v>
      </c>
      <c r="F20" s="6" t="s">
        <v>20</v>
      </c>
      <c r="G20" s="17">
        <v>71804</v>
      </c>
      <c r="H20" s="27">
        <v>9.1</v>
      </c>
      <c r="I20" s="1"/>
      <c r="J20" s="24">
        <f t="shared" si="1"/>
        <v>48.81728745161914</v>
      </c>
      <c r="K20" s="20">
        <f t="shared" si="0"/>
        <v>71804</v>
      </c>
      <c r="L20" s="29">
        <f t="shared" si="2"/>
        <v>9.097532020135086</v>
      </c>
      <c r="M20" s="1"/>
      <c r="N20" s="1"/>
      <c r="O20" s="1"/>
      <c r="P20" s="1"/>
      <c r="Q20" s="1"/>
      <c r="R20" s="1"/>
      <c r="S20" s="1"/>
    </row>
    <row r="21" spans="1:19" ht="15" customHeight="1">
      <c r="A21" s="1"/>
      <c r="B21" s="5" t="s">
        <v>21</v>
      </c>
      <c r="C21" s="17">
        <v>851982</v>
      </c>
      <c r="D21" s="27">
        <v>48.3</v>
      </c>
      <c r="E21" s="17">
        <v>776741</v>
      </c>
      <c r="F21" s="6" t="s">
        <v>22</v>
      </c>
      <c r="G21" s="17">
        <v>75241</v>
      </c>
      <c r="H21" s="27">
        <v>9.7</v>
      </c>
      <c r="I21" s="1"/>
      <c r="J21" s="24">
        <f t="shared" si="1"/>
        <v>48.301886364576966</v>
      </c>
      <c r="K21" s="20">
        <f t="shared" si="0"/>
        <v>75241</v>
      </c>
      <c r="L21" s="29">
        <f t="shared" si="2"/>
        <v>9.686755301960371</v>
      </c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" t="s">
        <v>23</v>
      </c>
      <c r="C22" s="17">
        <v>9091</v>
      </c>
      <c r="D22" s="27">
        <v>0.5</v>
      </c>
      <c r="E22" s="17">
        <v>12528</v>
      </c>
      <c r="F22" s="6" t="s">
        <v>24</v>
      </c>
      <c r="G22" s="17">
        <v>-3437</v>
      </c>
      <c r="H22" s="27">
        <v>-27.4</v>
      </c>
      <c r="I22" s="1"/>
      <c r="J22" s="24">
        <f t="shared" si="1"/>
        <v>0.5154010870421782</v>
      </c>
      <c r="K22" s="20">
        <f t="shared" si="0"/>
        <v>-3437</v>
      </c>
      <c r="L22" s="29">
        <f t="shared" si="2"/>
        <v>-27.434546615581095</v>
      </c>
      <c r="M22" s="1"/>
      <c r="N22" s="1"/>
      <c r="O22" s="1"/>
      <c r="P22" s="1"/>
      <c r="Q22" s="1"/>
      <c r="R22" s="1"/>
      <c r="S22" s="1"/>
    </row>
    <row r="23" spans="1:19" ht="15" customHeight="1">
      <c r="A23" s="1"/>
      <c r="B23" s="5" t="s">
        <v>25</v>
      </c>
      <c r="C23" s="17">
        <v>-24442</v>
      </c>
      <c r="D23" s="27">
        <v>-1.4</v>
      </c>
      <c r="E23" s="17">
        <v>-22459</v>
      </c>
      <c r="F23" s="6" t="s">
        <v>26</v>
      </c>
      <c r="G23" s="17">
        <v>-1983</v>
      </c>
      <c r="H23" s="6" t="s">
        <v>166</v>
      </c>
      <c r="I23" s="1"/>
      <c r="J23" s="24">
        <f t="shared" si="1"/>
        <v>-1.3857038136052053</v>
      </c>
      <c r="K23" s="20">
        <f t="shared" si="0"/>
        <v>-1983</v>
      </c>
      <c r="L23" s="38" t="str">
        <f t="shared" si="2"/>
        <v>-</v>
      </c>
      <c r="M23" s="1"/>
      <c r="N23" s="1"/>
      <c r="O23" s="1"/>
      <c r="P23" s="1"/>
      <c r="Q23" s="1"/>
      <c r="R23" s="1"/>
      <c r="S23" s="1"/>
    </row>
    <row r="24" spans="1:19" ht="15" customHeight="1">
      <c r="A24" s="1"/>
      <c r="B24" s="5" t="s">
        <v>27</v>
      </c>
      <c r="C24" s="17">
        <v>53345</v>
      </c>
      <c r="D24" s="27">
        <v>3</v>
      </c>
      <c r="E24" s="17">
        <v>51099</v>
      </c>
      <c r="F24" s="6" t="s">
        <v>28</v>
      </c>
      <c r="G24" s="17">
        <v>2246</v>
      </c>
      <c r="H24" s="27">
        <v>4.4</v>
      </c>
      <c r="I24" s="1"/>
      <c r="J24" s="24">
        <f t="shared" si="1"/>
        <v>3.0243175655334946</v>
      </c>
      <c r="K24" s="20">
        <f t="shared" si="0"/>
        <v>2246</v>
      </c>
      <c r="L24" s="29">
        <f t="shared" si="2"/>
        <v>4.395389342257187</v>
      </c>
      <c r="M24" s="1"/>
      <c r="N24" s="1"/>
      <c r="O24" s="1"/>
      <c r="P24" s="1"/>
      <c r="Q24" s="1"/>
      <c r="R24" s="1"/>
      <c r="S24" s="1"/>
    </row>
    <row r="25" spans="1:19" ht="15" customHeight="1">
      <c r="A25" s="1"/>
      <c r="B25" s="5" t="s">
        <v>29</v>
      </c>
      <c r="C25" s="17">
        <v>-13011</v>
      </c>
      <c r="D25" s="27">
        <v>-0.7</v>
      </c>
      <c r="E25" s="17">
        <v>-12725</v>
      </c>
      <c r="F25" s="6" t="s">
        <v>30</v>
      </c>
      <c r="G25" s="17">
        <v>-286</v>
      </c>
      <c r="H25" s="6" t="s">
        <v>165</v>
      </c>
      <c r="I25" s="1"/>
      <c r="J25" s="24">
        <f t="shared" si="1"/>
        <v>-0.7376398133875022</v>
      </c>
      <c r="K25" s="20">
        <f t="shared" si="0"/>
        <v>-286</v>
      </c>
      <c r="L25" s="38" t="str">
        <f t="shared" si="2"/>
        <v>-</v>
      </c>
      <c r="M25" s="1"/>
      <c r="N25" s="1"/>
      <c r="O25" s="1"/>
      <c r="P25" s="1"/>
      <c r="Q25" s="1"/>
      <c r="R25" s="1"/>
      <c r="S25" s="1"/>
    </row>
    <row r="26" spans="1:19" ht="15" customHeight="1">
      <c r="A26" s="1"/>
      <c r="B26" s="5" t="s">
        <v>31</v>
      </c>
      <c r="C26" s="17">
        <v>4687</v>
      </c>
      <c r="D26" s="27">
        <v>0.3</v>
      </c>
      <c r="E26" s="17">
        <v>5514</v>
      </c>
      <c r="F26" s="6" t="s">
        <v>32</v>
      </c>
      <c r="G26" s="17">
        <v>-827</v>
      </c>
      <c r="H26" s="27">
        <v>-15</v>
      </c>
      <c r="I26" s="1"/>
      <c r="J26" s="24">
        <f t="shared" si="1"/>
        <v>0.2657226812195237</v>
      </c>
      <c r="K26" s="20">
        <f t="shared" si="0"/>
        <v>-827</v>
      </c>
      <c r="L26" s="29">
        <f t="shared" si="2"/>
        <v>-14.998186434530286</v>
      </c>
      <c r="M26" s="1"/>
      <c r="N26" s="1"/>
      <c r="O26" s="1"/>
      <c r="P26" s="1"/>
      <c r="Q26" s="1"/>
      <c r="R26" s="1"/>
      <c r="S26" s="1"/>
    </row>
    <row r="27" spans="1:19" ht="15" customHeight="1">
      <c r="A27" s="1"/>
      <c r="B27" s="7" t="s">
        <v>34</v>
      </c>
      <c r="C27" s="18">
        <v>20409</v>
      </c>
      <c r="D27" s="28">
        <v>1.1</v>
      </c>
      <c r="E27" s="18">
        <v>14645</v>
      </c>
      <c r="F27" s="8" t="s">
        <v>16</v>
      </c>
      <c r="G27" s="18">
        <v>5764</v>
      </c>
      <c r="H27" s="28">
        <v>39.4</v>
      </c>
      <c r="I27" s="1"/>
      <c r="J27" s="24">
        <f t="shared" si="1"/>
        <v>1.1570587158116616</v>
      </c>
      <c r="K27" s="20">
        <f t="shared" si="0"/>
        <v>5764</v>
      </c>
      <c r="L27" s="29">
        <f t="shared" si="2"/>
        <v>39.358142710822804</v>
      </c>
      <c r="M27" s="1"/>
      <c r="N27" s="1"/>
      <c r="O27" s="1"/>
      <c r="P27" s="1"/>
      <c r="Q27" s="1"/>
      <c r="R27" s="1"/>
      <c r="S27" s="1"/>
    </row>
    <row r="28" spans="1:19" ht="15" customHeight="1">
      <c r="A28" s="1"/>
      <c r="B28" s="10" t="s">
        <v>35</v>
      </c>
      <c r="C28" s="17">
        <v>1763869</v>
      </c>
      <c r="D28" s="26">
        <v>100</v>
      </c>
      <c r="E28" s="17">
        <v>1690668</v>
      </c>
      <c r="F28" s="11" t="s">
        <v>36</v>
      </c>
      <c r="G28" s="17">
        <v>73201</v>
      </c>
      <c r="H28" s="26">
        <v>4.3</v>
      </c>
      <c r="I28" s="1"/>
      <c r="J28" s="25">
        <f t="shared" si="1"/>
        <v>100</v>
      </c>
      <c r="K28" s="20">
        <f t="shared" si="0"/>
        <v>73201</v>
      </c>
      <c r="L28" s="29">
        <f t="shared" si="2"/>
        <v>4.3297087305136195</v>
      </c>
      <c r="M28" s="1"/>
      <c r="N28" s="1"/>
      <c r="O28" s="1"/>
      <c r="P28" s="1"/>
      <c r="Q28" s="1"/>
      <c r="R28" s="1"/>
      <c r="S28" s="1"/>
    </row>
    <row r="29" spans="1:19" ht="15" customHeight="1">
      <c r="A29" s="1"/>
      <c r="B29" s="12" t="s">
        <v>38</v>
      </c>
      <c r="C29" s="12" t="s">
        <v>9</v>
      </c>
      <c r="D29" s="12" t="s">
        <v>10</v>
      </c>
      <c r="E29" s="12" t="s">
        <v>9</v>
      </c>
      <c r="F29" s="12" t="s">
        <v>10</v>
      </c>
      <c r="G29" s="12" t="s">
        <v>9</v>
      </c>
      <c r="H29" s="12" t="s">
        <v>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1"/>
      <c r="B30" s="5" t="s">
        <v>39</v>
      </c>
      <c r="C30" s="17">
        <v>1596980</v>
      </c>
      <c r="D30" s="27">
        <v>90.5</v>
      </c>
      <c r="E30" s="17">
        <v>1538115</v>
      </c>
      <c r="F30" s="6" t="s">
        <v>40</v>
      </c>
      <c r="G30" s="17">
        <v>58865</v>
      </c>
      <c r="H30" s="27">
        <v>3.8</v>
      </c>
      <c r="I30" s="1"/>
      <c r="J30" s="24">
        <f t="shared" si="1"/>
        <v>90.53846969361103</v>
      </c>
      <c r="K30" s="20">
        <f>C30-E30</f>
        <v>58865</v>
      </c>
      <c r="L30" s="29">
        <f t="shared" si="2"/>
        <v>3.827087051358318</v>
      </c>
      <c r="M30" s="1"/>
      <c r="N30" s="1"/>
      <c r="O30" s="1"/>
      <c r="P30" s="1"/>
      <c r="Q30" s="1"/>
      <c r="R30" s="1"/>
      <c r="S30" s="1"/>
    </row>
    <row r="31" spans="1:19" ht="15" customHeight="1">
      <c r="A31" s="1"/>
      <c r="B31" s="5" t="s">
        <v>41</v>
      </c>
      <c r="C31" s="17">
        <v>775353</v>
      </c>
      <c r="D31" s="27">
        <v>43.9</v>
      </c>
      <c r="E31" s="17">
        <v>727361</v>
      </c>
      <c r="F31" s="6" t="s">
        <v>42</v>
      </c>
      <c r="G31" s="17">
        <v>47992</v>
      </c>
      <c r="H31" s="27">
        <v>6.6</v>
      </c>
      <c r="I31" s="1"/>
      <c r="J31" s="24">
        <f t="shared" si="1"/>
        <v>43.95751611939435</v>
      </c>
      <c r="K31" s="20">
        <f t="shared" si="0"/>
        <v>47992</v>
      </c>
      <c r="L31" s="29">
        <f t="shared" si="2"/>
        <v>6.598099155714975</v>
      </c>
      <c r="M31" s="1"/>
      <c r="N31" s="1"/>
      <c r="O31" s="1"/>
      <c r="P31" s="1"/>
      <c r="Q31" s="1"/>
      <c r="R31" s="1"/>
      <c r="S31" s="1"/>
    </row>
    <row r="32" spans="1:19" ht="15" customHeight="1">
      <c r="A32" s="1"/>
      <c r="B32" s="5" t="s">
        <v>43</v>
      </c>
      <c r="C32" s="17">
        <v>763190</v>
      </c>
      <c r="D32" s="27">
        <v>43.3</v>
      </c>
      <c r="E32" s="17">
        <v>752726</v>
      </c>
      <c r="F32" s="6" t="s">
        <v>44</v>
      </c>
      <c r="G32" s="17">
        <v>10464</v>
      </c>
      <c r="H32" s="27">
        <v>1.4</v>
      </c>
      <c r="I32" s="1"/>
      <c r="J32" s="24">
        <f t="shared" si="1"/>
        <v>43.26795243864482</v>
      </c>
      <c r="K32" s="20">
        <f t="shared" si="0"/>
        <v>10464</v>
      </c>
      <c r="L32" s="29">
        <f t="shared" si="2"/>
        <v>1.3901472780267985</v>
      </c>
      <c r="M32" s="1"/>
      <c r="N32" s="1"/>
      <c r="O32" s="1"/>
      <c r="P32" s="1"/>
      <c r="Q32" s="1"/>
      <c r="R32" s="1"/>
      <c r="S32" s="1"/>
    </row>
    <row r="33" spans="1:19" ht="15" customHeight="1">
      <c r="A33" s="1"/>
      <c r="B33" s="5" t="s">
        <v>45</v>
      </c>
      <c r="C33" s="17">
        <v>58437</v>
      </c>
      <c r="D33" s="27">
        <v>3.3</v>
      </c>
      <c r="E33" s="17">
        <v>58028</v>
      </c>
      <c r="F33" s="6" t="s">
        <v>46</v>
      </c>
      <c r="G33" s="17">
        <v>409</v>
      </c>
      <c r="H33" s="27">
        <v>0.7</v>
      </c>
      <c r="I33" s="1"/>
      <c r="J33" s="24">
        <f t="shared" si="1"/>
        <v>3.3130011355718594</v>
      </c>
      <c r="K33" s="20">
        <f t="shared" si="0"/>
        <v>409</v>
      </c>
      <c r="L33" s="29">
        <f t="shared" si="2"/>
        <v>0.7048321499965534</v>
      </c>
      <c r="M33" s="1"/>
      <c r="N33" s="1"/>
      <c r="O33" s="1"/>
      <c r="P33" s="1"/>
      <c r="Q33" s="1"/>
      <c r="R33" s="1"/>
      <c r="S33" s="1"/>
    </row>
    <row r="34" spans="1:19" ht="15" customHeight="1">
      <c r="A34" s="1"/>
      <c r="B34" s="5" t="s">
        <v>47</v>
      </c>
      <c r="C34" s="17">
        <v>2799</v>
      </c>
      <c r="D34" s="27">
        <v>0.1</v>
      </c>
      <c r="E34" s="17">
        <v>1939</v>
      </c>
      <c r="F34" s="6" t="s">
        <v>48</v>
      </c>
      <c r="G34" s="17">
        <v>860</v>
      </c>
      <c r="H34" s="27">
        <v>44.4</v>
      </c>
      <c r="I34" s="1"/>
      <c r="J34" s="24">
        <f t="shared" si="1"/>
        <v>0.15868525383687793</v>
      </c>
      <c r="K34" s="20">
        <f t="shared" si="0"/>
        <v>860</v>
      </c>
      <c r="L34" s="29">
        <f t="shared" si="2"/>
        <v>44.3527591542032</v>
      </c>
      <c r="M34" s="1"/>
      <c r="N34" s="1"/>
      <c r="O34" s="1"/>
      <c r="P34" s="1"/>
      <c r="Q34" s="1"/>
      <c r="R34" s="1"/>
      <c r="S34" s="1"/>
    </row>
    <row r="35" spans="1:19" ht="15" customHeight="1">
      <c r="A35" s="1"/>
      <c r="B35" s="5" t="s">
        <v>49</v>
      </c>
      <c r="C35" s="17">
        <v>817</v>
      </c>
      <c r="D35" s="27">
        <v>0.1</v>
      </c>
      <c r="E35" s="17">
        <v>1073</v>
      </c>
      <c r="F35" s="6" t="s">
        <v>48</v>
      </c>
      <c r="G35" s="17">
        <v>-256</v>
      </c>
      <c r="H35" s="27">
        <v>-23.9</v>
      </c>
      <c r="I35" s="1"/>
      <c r="J35" s="23">
        <f t="shared" si="1"/>
        <v>0.046318632506155505</v>
      </c>
      <c r="K35" s="20">
        <f t="shared" si="0"/>
        <v>-256</v>
      </c>
      <c r="L35" s="29">
        <f t="shared" si="2"/>
        <v>-23.85834109972041</v>
      </c>
      <c r="M35" s="1"/>
      <c r="N35" s="1"/>
      <c r="O35" s="1"/>
      <c r="P35" s="1"/>
      <c r="Q35" s="1"/>
      <c r="R35" s="1"/>
      <c r="S35" s="1"/>
    </row>
    <row r="36" spans="1:19" ht="15" customHeight="1">
      <c r="A36" s="1"/>
      <c r="B36" s="7" t="s">
        <v>50</v>
      </c>
      <c r="C36" s="18">
        <v>56073</v>
      </c>
      <c r="D36" s="28">
        <v>3.2</v>
      </c>
      <c r="E36" s="18">
        <v>47546</v>
      </c>
      <c r="F36" s="8" t="s">
        <v>51</v>
      </c>
      <c r="G36" s="18">
        <v>8527</v>
      </c>
      <c r="H36" s="28">
        <v>17.9</v>
      </c>
      <c r="I36" s="1"/>
      <c r="J36" s="24">
        <f t="shared" si="1"/>
        <v>3.178977577132996</v>
      </c>
      <c r="K36" s="20">
        <f t="shared" si="0"/>
        <v>8527</v>
      </c>
      <c r="L36" s="29">
        <f t="shared" si="2"/>
        <v>17.93421107979641</v>
      </c>
      <c r="M36" s="1"/>
      <c r="N36" s="1"/>
      <c r="O36" s="1"/>
      <c r="P36" s="1"/>
      <c r="Q36" s="1"/>
      <c r="R36" s="1"/>
      <c r="S36" s="1"/>
    </row>
    <row r="37" spans="1:19" ht="15" customHeight="1">
      <c r="A37" s="1"/>
      <c r="B37" s="10" t="s">
        <v>52</v>
      </c>
      <c r="C37" s="22">
        <v>1656669</v>
      </c>
      <c r="D37" s="26">
        <v>93.9</v>
      </c>
      <c r="E37" s="22">
        <v>1588673</v>
      </c>
      <c r="F37" s="11" t="s">
        <v>53</v>
      </c>
      <c r="G37" s="22">
        <v>67996</v>
      </c>
      <c r="H37" s="26">
        <v>4.3</v>
      </c>
      <c r="I37" s="1"/>
      <c r="J37" s="24">
        <f t="shared" si="1"/>
        <v>93.92245115708707</v>
      </c>
      <c r="K37" s="20">
        <f t="shared" si="0"/>
        <v>67996</v>
      </c>
      <c r="L37" s="29">
        <f t="shared" si="2"/>
        <v>4.280050079531785</v>
      </c>
      <c r="M37" s="1"/>
      <c r="N37" s="1"/>
      <c r="O37" s="1"/>
      <c r="P37" s="1"/>
      <c r="Q37" s="1"/>
      <c r="R37" s="1"/>
      <c r="S37" s="1"/>
    </row>
    <row r="38" spans="1:19" ht="15" customHeight="1">
      <c r="A38" s="1"/>
      <c r="B38" s="12" t="s">
        <v>54</v>
      </c>
      <c r="C38" s="12" t="s">
        <v>9</v>
      </c>
      <c r="D38" s="12" t="s">
        <v>10</v>
      </c>
      <c r="E38" s="12" t="s">
        <v>9</v>
      </c>
      <c r="F38" s="12" t="s">
        <v>10</v>
      </c>
      <c r="G38" s="12" t="s">
        <v>9</v>
      </c>
      <c r="H38" s="12" t="s">
        <v>11</v>
      </c>
      <c r="I38" s="1"/>
      <c r="J38" s="25"/>
      <c r="K38" s="20"/>
      <c r="L38" s="21"/>
      <c r="M38" s="1"/>
      <c r="N38" s="1"/>
      <c r="O38" s="1"/>
      <c r="P38" s="1"/>
      <c r="Q38" s="1"/>
      <c r="R38" s="1"/>
      <c r="S38" s="1"/>
    </row>
    <row r="39" spans="1:19" ht="15" customHeight="1">
      <c r="A39" s="1"/>
      <c r="B39" s="5" t="s">
        <v>55</v>
      </c>
      <c r="C39" s="17">
        <v>1681</v>
      </c>
      <c r="D39" s="27">
        <v>0.1</v>
      </c>
      <c r="E39" s="17">
        <v>1629</v>
      </c>
      <c r="F39" s="6" t="s">
        <v>48</v>
      </c>
      <c r="G39" s="17">
        <v>52</v>
      </c>
      <c r="H39" s="27">
        <v>3.2</v>
      </c>
      <c r="I39" s="1"/>
      <c r="J39" s="25">
        <f t="shared" si="1"/>
        <v>0.09530186198634932</v>
      </c>
      <c r="K39" s="20">
        <f t="shared" si="0"/>
        <v>52</v>
      </c>
      <c r="L39" s="29">
        <f t="shared" si="2"/>
        <v>3.192142418661756</v>
      </c>
      <c r="M39" s="1"/>
      <c r="N39" s="1"/>
      <c r="O39" s="1"/>
      <c r="P39" s="1"/>
      <c r="Q39" s="1"/>
      <c r="R39" s="1"/>
      <c r="S39" s="1"/>
    </row>
    <row r="40" spans="1:19" ht="15" customHeight="1">
      <c r="A40" s="1"/>
      <c r="B40" s="5" t="s">
        <v>56</v>
      </c>
      <c r="C40" s="17">
        <v>70014</v>
      </c>
      <c r="D40" s="27">
        <v>4</v>
      </c>
      <c r="E40" s="17">
        <v>66883</v>
      </c>
      <c r="F40" s="6" t="s">
        <v>37</v>
      </c>
      <c r="G40" s="17">
        <v>3131</v>
      </c>
      <c r="H40" s="27">
        <v>4.7</v>
      </c>
      <c r="I40" s="1"/>
      <c r="J40" s="25">
        <f t="shared" si="1"/>
        <v>3.969342394474873</v>
      </c>
      <c r="K40" s="20">
        <f t="shared" si="0"/>
        <v>3131</v>
      </c>
      <c r="L40" s="29">
        <f t="shared" si="2"/>
        <v>4.6813091518024015</v>
      </c>
      <c r="M40" s="1"/>
      <c r="N40" s="1"/>
      <c r="O40" s="1"/>
      <c r="P40" s="1"/>
      <c r="Q40" s="1"/>
      <c r="R40" s="1"/>
      <c r="S40" s="1"/>
    </row>
    <row r="41" spans="1:19" ht="15" customHeight="1">
      <c r="A41" s="1"/>
      <c r="B41" s="5" t="s">
        <v>57</v>
      </c>
      <c r="C41" s="17">
        <v>31199</v>
      </c>
      <c r="D41" s="27">
        <v>1.8</v>
      </c>
      <c r="E41" s="17">
        <v>29244</v>
      </c>
      <c r="F41" s="6" t="s">
        <v>14</v>
      </c>
      <c r="G41" s="17">
        <v>1955</v>
      </c>
      <c r="H41" s="27">
        <v>6.7</v>
      </c>
      <c r="I41" s="1"/>
      <c r="J41" s="25">
        <f t="shared" si="1"/>
        <v>1.7687821487876934</v>
      </c>
      <c r="K41" s="20">
        <f t="shared" si="0"/>
        <v>1955</v>
      </c>
      <c r="L41" s="29">
        <f t="shared" si="2"/>
        <v>6.68513199288743</v>
      </c>
      <c r="M41" s="1"/>
      <c r="N41" s="1"/>
      <c r="O41" s="1"/>
      <c r="P41" s="1"/>
      <c r="Q41" s="1"/>
      <c r="R41" s="1"/>
      <c r="S41" s="1"/>
    </row>
    <row r="42" spans="1:19" ht="15" customHeight="1">
      <c r="A42" s="1"/>
      <c r="B42" s="7" t="s">
        <v>58</v>
      </c>
      <c r="C42" s="17">
        <v>4306</v>
      </c>
      <c r="D42" s="28">
        <v>0.2</v>
      </c>
      <c r="E42" s="18">
        <v>4239</v>
      </c>
      <c r="F42" s="8" t="s">
        <v>33</v>
      </c>
      <c r="G42" s="18">
        <v>67</v>
      </c>
      <c r="H42" s="28">
        <v>1.6</v>
      </c>
      <c r="I42" s="1"/>
      <c r="J42" s="25">
        <f t="shared" si="1"/>
        <v>0.24412243766402153</v>
      </c>
      <c r="K42" s="20">
        <f t="shared" si="0"/>
        <v>67</v>
      </c>
      <c r="L42" s="29">
        <f t="shared" si="2"/>
        <v>1.580561453172918</v>
      </c>
      <c r="M42" s="1"/>
      <c r="N42" s="1"/>
      <c r="O42" s="1"/>
      <c r="P42" s="1"/>
      <c r="Q42" s="1"/>
      <c r="R42" s="1"/>
      <c r="S42" s="1"/>
    </row>
    <row r="43" spans="1:19" ht="15" customHeight="1">
      <c r="A43" s="1"/>
      <c r="B43" s="10" t="s">
        <v>59</v>
      </c>
      <c r="C43" s="22">
        <v>107200</v>
      </c>
      <c r="D43" s="26">
        <v>6.1</v>
      </c>
      <c r="E43" s="22">
        <v>101995</v>
      </c>
      <c r="F43" s="11" t="s">
        <v>60</v>
      </c>
      <c r="G43" s="22">
        <v>5205</v>
      </c>
      <c r="H43" s="26">
        <v>5.1</v>
      </c>
      <c r="I43" s="1"/>
      <c r="J43" s="25">
        <f t="shared" si="1"/>
        <v>6.077548842912937</v>
      </c>
      <c r="K43" s="20">
        <f t="shared" si="0"/>
        <v>5205</v>
      </c>
      <c r="L43" s="29">
        <f t="shared" si="2"/>
        <v>5.103191332908476</v>
      </c>
      <c r="M43" s="1"/>
      <c r="N43" s="1"/>
      <c r="O43" s="1"/>
      <c r="P43" s="1"/>
      <c r="Q43" s="1"/>
      <c r="R43" s="1"/>
      <c r="S43" s="1"/>
    </row>
    <row r="44" spans="1:19" ht="15" customHeight="1">
      <c r="A44" s="1"/>
      <c r="B44" s="10" t="s">
        <v>61</v>
      </c>
      <c r="C44" s="22">
        <v>1763869</v>
      </c>
      <c r="D44" s="26">
        <v>100</v>
      </c>
      <c r="E44" s="22">
        <v>1690668</v>
      </c>
      <c r="F44" s="11" t="s">
        <v>36</v>
      </c>
      <c r="G44" s="22">
        <v>73201</v>
      </c>
      <c r="H44" s="26">
        <v>4.3</v>
      </c>
      <c r="I44" s="1"/>
      <c r="J44" s="25">
        <f t="shared" si="1"/>
        <v>100</v>
      </c>
      <c r="K44" s="20">
        <f t="shared" si="0"/>
        <v>73201</v>
      </c>
      <c r="L44" s="29">
        <f t="shared" si="2"/>
        <v>4.3297087305136195</v>
      </c>
      <c r="M44" s="1"/>
      <c r="N44" s="1"/>
      <c r="O44" s="1"/>
      <c r="P44" s="1"/>
      <c r="Q44" s="1"/>
      <c r="R44" s="1"/>
      <c r="S44" s="1"/>
    </row>
    <row r="45" spans="1:19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sheetProtection/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H22">
      <selection activeCell="L1" sqref="L1:O16384"/>
    </sheetView>
  </sheetViews>
  <sheetFormatPr defaultColWidth="9.00390625" defaultRowHeight="16.5"/>
  <sheetData>
    <row r="1" spans="1:10" ht="27.75">
      <c r="A1" s="14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.75">
      <c r="A2" s="14" t="s">
        <v>159</v>
      </c>
      <c r="B2" s="15"/>
      <c r="C2" s="15"/>
      <c r="D2" s="15"/>
      <c r="E2" s="15"/>
      <c r="F2" s="15"/>
      <c r="G2" s="15"/>
      <c r="H2" s="15"/>
      <c r="I2" s="15"/>
      <c r="J2" s="15"/>
    </row>
  </sheetData>
  <sheetProtection/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26">
      <selection activeCell="J1" sqref="J1:L16384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2" width="13.625" style="0" hidden="1" customWidth="1"/>
    <col min="13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140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141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143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63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43" t="s">
        <v>3</v>
      </c>
      <c r="H10" s="4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42" t="s">
        <v>5</v>
      </c>
      <c r="C11" s="42" t="s">
        <v>139</v>
      </c>
      <c r="D11" s="42"/>
      <c r="E11" s="42" t="s">
        <v>64</v>
      </c>
      <c r="F11" s="42"/>
      <c r="G11" s="42" t="s">
        <v>4</v>
      </c>
      <c r="H11" s="4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42"/>
      <c r="C12" s="9" t="s">
        <v>6</v>
      </c>
      <c r="D12" s="9" t="s">
        <v>7</v>
      </c>
      <c r="E12" s="9" t="s">
        <v>6</v>
      </c>
      <c r="F12" s="9" t="s">
        <v>7</v>
      </c>
      <c r="G12" s="9" t="s">
        <v>6</v>
      </c>
      <c r="H12" s="9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12" t="s">
        <v>65</v>
      </c>
      <c r="C13" s="12" t="s">
        <v>9</v>
      </c>
      <c r="D13" s="12" t="s">
        <v>10</v>
      </c>
      <c r="E13" s="12" t="s">
        <v>9</v>
      </c>
      <c r="F13" s="12" t="s">
        <v>10</v>
      </c>
      <c r="G13" s="12" t="s">
        <v>9</v>
      </c>
      <c r="H13" s="12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66</v>
      </c>
      <c r="C14" s="30">
        <v>32432</v>
      </c>
      <c r="D14" s="27">
        <v>94.7</v>
      </c>
      <c r="E14" s="17">
        <v>31677</v>
      </c>
      <c r="F14" s="6" t="s">
        <v>67</v>
      </c>
      <c r="G14" s="17">
        <v>755</v>
      </c>
      <c r="H14" s="27">
        <v>2.4</v>
      </c>
      <c r="I14" s="1"/>
      <c r="J14" s="34">
        <f>C14/$C$20*100</f>
        <v>94.70303101092098</v>
      </c>
      <c r="K14" s="19">
        <f>C14-E14</f>
        <v>755</v>
      </c>
      <c r="L14" s="34">
        <f>K14/E14*100</f>
        <v>2.383432774568299</v>
      </c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68</v>
      </c>
      <c r="C15" s="30">
        <v>22913</v>
      </c>
      <c r="D15" s="27">
        <v>66.9</v>
      </c>
      <c r="E15" s="17">
        <v>22199</v>
      </c>
      <c r="F15" s="6" t="s">
        <v>69</v>
      </c>
      <c r="G15" s="17">
        <v>714</v>
      </c>
      <c r="H15" s="27">
        <v>3.2</v>
      </c>
      <c r="I15" s="1"/>
      <c r="J15" s="34">
        <f aca="true" t="shared" si="0" ref="J15:J36">C15/$C$20*100</f>
        <v>66.90708403901185</v>
      </c>
      <c r="K15" s="19">
        <f aca="true" t="shared" si="1" ref="K15:K36">C15-E15</f>
        <v>714</v>
      </c>
      <c r="L15" s="34">
        <f aca="true" t="shared" si="2" ref="L15:L36">K15/E15*100</f>
        <v>3.2163610973467276</v>
      </c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70</v>
      </c>
      <c r="C16" s="30">
        <v>9519</v>
      </c>
      <c r="D16" s="27">
        <v>27.8</v>
      </c>
      <c r="E16" s="17">
        <v>9478</v>
      </c>
      <c r="F16" s="6" t="s">
        <v>71</v>
      </c>
      <c r="G16" s="17">
        <v>41</v>
      </c>
      <c r="H16" s="27">
        <v>0.4</v>
      </c>
      <c r="I16" s="1"/>
      <c r="J16" s="34">
        <f t="shared" si="0"/>
        <v>27.79594697190913</v>
      </c>
      <c r="K16" s="19">
        <f t="shared" si="1"/>
        <v>41</v>
      </c>
      <c r="L16" s="34">
        <f t="shared" si="2"/>
        <v>0.43258071323063935</v>
      </c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72</v>
      </c>
      <c r="C17" s="30">
        <v>321</v>
      </c>
      <c r="D17" s="27">
        <v>0.9</v>
      </c>
      <c r="E17" s="6">
        <v>338</v>
      </c>
      <c r="F17" s="6" t="s">
        <v>73</v>
      </c>
      <c r="G17" s="6">
        <v>-17</v>
      </c>
      <c r="H17" s="27">
        <v>-5</v>
      </c>
      <c r="I17" s="1"/>
      <c r="J17" s="34">
        <f t="shared" si="0"/>
        <v>0.9373357472405537</v>
      </c>
      <c r="K17" s="19">
        <f t="shared" si="1"/>
        <v>-17</v>
      </c>
      <c r="L17" s="34">
        <f t="shared" si="2"/>
        <v>-5.029585798816568</v>
      </c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74</v>
      </c>
      <c r="C18" s="30">
        <v>237</v>
      </c>
      <c r="D18" s="27">
        <v>0.7</v>
      </c>
      <c r="E18" s="6">
        <v>252</v>
      </c>
      <c r="F18" s="6" t="s">
        <v>75</v>
      </c>
      <c r="G18" s="6">
        <v>-15</v>
      </c>
      <c r="H18" s="27">
        <v>-6</v>
      </c>
      <c r="I18" s="1"/>
      <c r="J18" s="34">
        <f t="shared" si="0"/>
        <v>0.6920516264673247</v>
      </c>
      <c r="K18" s="19">
        <f t="shared" si="1"/>
        <v>-15</v>
      </c>
      <c r="L18" s="34">
        <f t="shared" si="2"/>
        <v>-5.952380952380952</v>
      </c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7" t="s">
        <v>76</v>
      </c>
      <c r="C19" s="31">
        <v>1256</v>
      </c>
      <c r="D19" s="28">
        <v>3.7</v>
      </c>
      <c r="E19" s="8">
        <v>946</v>
      </c>
      <c r="F19" s="8" t="s">
        <v>51</v>
      </c>
      <c r="G19" s="8">
        <v>310</v>
      </c>
      <c r="H19" s="28">
        <v>32.8</v>
      </c>
      <c r="I19" s="1"/>
      <c r="J19" s="34">
        <f t="shared" si="0"/>
        <v>3.6675816153711382</v>
      </c>
      <c r="K19" s="19">
        <f t="shared" si="1"/>
        <v>310</v>
      </c>
      <c r="L19" s="34">
        <f t="shared" si="2"/>
        <v>32.76955602536998</v>
      </c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10" t="s">
        <v>77</v>
      </c>
      <c r="C20" s="32">
        <v>34246</v>
      </c>
      <c r="D20" s="26">
        <v>100</v>
      </c>
      <c r="E20" s="22">
        <v>33213</v>
      </c>
      <c r="F20" s="11" t="s">
        <v>36</v>
      </c>
      <c r="G20" s="22">
        <v>1033</v>
      </c>
      <c r="H20" s="26">
        <v>3.1</v>
      </c>
      <c r="I20" s="1"/>
      <c r="J20" s="34">
        <f t="shared" si="0"/>
        <v>100</v>
      </c>
      <c r="K20" s="19">
        <f t="shared" si="1"/>
        <v>1033</v>
      </c>
      <c r="L20" s="34">
        <f t="shared" si="2"/>
        <v>3.1102279228013128</v>
      </c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12" t="s">
        <v>78</v>
      </c>
      <c r="C21" s="12" t="s">
        <v>9</v>
      </c>
      <c r="D21" s="35"/>
      <c r="E21" s="12" t="s">
        <v>9</v>
      </c>
      <c r="F21" s="12" t="s">
        <v>10</v>
      </c>
      <c r="G21" s="12"/>
      <c r="H21" s="35"/>
      <c r="I21" s="1"/>
      <c r="J21" s="34"/>
      <c r="K21" s="19"/>
      <c r="L21" s="34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79</v>
      </c>
      <c r="C22" s="17">
        <v>9366</v>
      </c>
      <c r="D22" s="27">
        <v>27.4</v>
      </c>
      <c r="E22" s="17">
        <v>9088</v>
      </c>
      <c r="F22" s="6" t="s">
        <v>80</v>
      </c>
      <c r="G22" s="17">
        <v>278</v>
      </c>
      <c r="H22" s="27">
        <v>3.1</v>
      </c>
      <c r="I22" s="1"/>
      <c r="J22" s="34">
        <f t="shared" si="0"/>
        <v>27.349179466215034</v>
      </c>
      <c r="K22" s="19">
        <f t="shared" si="1"/>
        <v>278</v>
      </c>
      <c r="L22" s="34">
        <f t="shared" si="2"/>
        <v>3.0589788732394365</v>
      </c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81</v>
      </c>
      <c r="C23" s="17">
        <v>9314</v>
      </c>
      <c r="D23" s="27">
        <v>27.2</v>
      </c>
      <c r="E23" s="17">
        <v>9046</v>
      </c>
      <c r="F23" s="6" t="s">
        <v>82</v>
      </c>
      <c r="G23" s="17">
        <v>268</v>
      </c>
      <c r="H23" s="27">
        <v>3</v>
      </c>
      <c r="I23" s="1"/>
      <c r="J23" s="34">
        <f t="shared" si="0"/>
        <v>27.197336915260177</v>
      </c>
      <c r="K23" s="19">
        <f t="shared" si="1"/>
        <v>268</v>
      </c>
      <c r="L23" s="34">
        <f t="shared" si="2"/>
        <v>2.96263541896971</v>
      </c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83</v>
      </c>
      <c r="C24" s="6">
        <v>34</v>
      </c>
      <c r="D24" s="27">
        <v>0.1</v>
      </c>
      <c r="E24" s="6">
        <v>23</v>
      </c>
      <c r="F24" s="6" t="s">
        <v>48</v>
      </c>
      <c r="G24" s="6">
        <v>11</v>
      </c>
      <c r="H24" s="27">
        <v>47.8</v>
      </c>
      <c r="I24" s="1"/>
      <c r="J24" s="34">
        <f t="shared" si="0"/>
        <v>0.09928166793202126</v>
      </c>
      <c r="K24" s="19">
        <f t="shared" si="1"/>
        <v>11</v>
      </c>
      <c r="L24" s="34">
        <f t="shared" si="2"/>
        <v>47.82608695652174</v>
      </c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85</v>
      </c>
      <c r="C25" s="6">
        <v>18</v>
      </c>
      <c r="D25" s="27">
        <v>0.052560883022834785</v>
      </c>
      <c r="E25" s="6">
        <v>19</v>
      </c>
      <c r="F25" s="6" t="s">
        <v>48</v>
      </c>
      <c r="G25" s="6">
        <v>-1</v>
      </c>
      <c r="H25" s="27">
        <v>-5.3</v>
      </c>
      <c r="I25" s="1"/>
      <c r="J25" s="34">
        <f t="shared" si="0"/>
        <v>0.052560883022834785</v>
      </c>
      <c r="K25" s="19">
        <f t="shared" si="1"/>
        <v>-1</v>
      </c>
      <c r="L25" s="34">
        <f t="shared" si="2"/>
        <v>-5.263157894736842</v>
      </c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86</v>
      </c>
      <c r="C26" s="6" t="s">
        <v>128</v>
      </c>
      <c r="D26" s="6" t="s">
        <v>128</v>
      </c>
      <c r="E26" s="6" t="s">
        <v>84</v>
      </c>
      <c r="F26" s="6" t="s">
        <v>84</v>
      </c>
      <c r="G26" s="6" t="s">
        <v>84</v>
      </c>
      <c r="H26" s="6" t="s">
        <v>84</v>
      </c>
      <c r="I26" s="1"/>
      <c r="J26" s="34"/>
      <c r="K26" s="19"/>
      <c r="L26" s="34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87</v>
      </c>
      <c r="C27" s="17">
        <v>11990</v>
      </c>
      <c r="D27" s="27">
        <v>35</v>
      </c>
      <c r="E27" s="17">
        <v>11880</v>
      </c>
      <c r="F27" s="6" t="s">
        <v>88</v>
      </c>
      <c r="G27" s="17">
        <v>110</v>
      </c>
      <c r="H27" s="27">
        <v>0.9</v>
      </c>
      <c r="I27" s="1"/>
      <c r="J27" s="34">
        <f t="shared" si="0"/>
        <v>35.011388191321615</v>
      </c>
      <c r="K27" s="19">
        <f t="shared" si="1"/>
        <v>110</v>
      </c>
      <c r="L27" s="34">
        <f t="shared" si="2"/>
        <v>0.9259259259259258</v>
      </c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89</v>
      </c>
      <c r="C28" s="17">
        <v>3779</v>
      </c>
      <c r="D28" s="27">
        <v>11</v>
      </c>
      <c r="E28" s="17">
        <v>3592</v>
      </c>
      <c r="F28" s="6" t="s">
        <v>90</v>
      </c>
      <c r="G28" s="17">
        <v>187</v>
      </c>
      <c r="H28" s="27">
        <v>5.2</v>
      </c>
      <c r="I28" s="1"/>
      <c r="J28" s="34">
        <f t="shared" si="0"/>
        <v>11.034865385738481</v>
      </c>
      <c r="K28" s="19">
        <f t="shared" si="1"/>
        <v>187</v>
      </c>
      <c r="L28" s="34">
        <f t="shared" si="2"/>
        <v>5.206013363028953</v>
      </c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91</v>
      </c>
      <c r="C29" s="17">
        <v>2863</v>
      </c>
      <c r="D29" s="27">
        <v>8.4</v>
      </c>
      <c r="E29" s="17">
        <v>2536</v>
      </c>
      <c r="F29" s="6" t="s">
        <v>92</v>
      </c>
      <c r="G29" s="17">
        <v>327</v>
      </c>
      <c r="H29" s="27">
        <v>12.9</v>
      </c>
      <c r="I29" s="1"/>
      <c r="J29" s="34">
        <f t="shared" si="0"/>
        <v>8.360100449687554</v>
      </c>
      <c r="K29" s="19">
        <f t="shared" si="1"/>
        <v>327</v>
      </c>
      <c r="L29" s="34">
        <f t="shared" si="2"/>
        <v>12.894321766561514</v>
      </c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93</v>
      </c>
      <c r="C30" s="17">
        <v>3573</v>
      </c>
      <c r="D30" s="27">
        <v>10.4</v>
      </c>
      <c r="E30" s="17">
        <v>3803</v>
      </c>
      <c r="F30" s="6" t="s">
        <v>94</v>
      </c>
      <c r="G30" s="17">
        <v>-230</v>
      </c>
      <c r="H30" s="27">
        <v>-6</v>
      </c>
      <c r="I30" s="1"/>
      <c r="J30" s="34">
        <f t="shared" si="0"/>
        <v>10.433335280032704</v>
      </c>
      <c r="K30" s="19">
        <f t="shared" si="1"/>
        <v>-230</v>
      </c>
      <c r="L30" s="34">
        <f t="shared" si="2"/>
        <v>-6.047856955035498</v>
      </c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7" t="s">
        <v>95</v>
      </c>
      <c r="C31" s="8">
        <v>153</v>
      </c>
      <c r="D31" s="28">
        <v>0.4</v>
      </c>
      <c r="E31" s="8">
        <v>160</v>
      </c>
      <c r="F31" s="8" t="s">
        <v>96</v>
      </c>
      <c r="G31" s="8">
        <v>-7</v>
      </c>
      <c r="H31" s="28">
        <v>-4.4</v>
      </c>
      <c r="I31" s="1"/>
      <c r="J31" s="34">
        <f t="shared" si="0"/>
        <v>0.4467675056940956</v>
      </c>
      <c r="K31" s="19">
        <f t="shared" si="1"/>
        <v>-7</v>
      </c>
      <c r="L31" s="34">
        <f t="shared" si="2"/>
        <v>-4.375</v>
      </c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10" t="s">
        <v>97</v>
      </c>
      <c r="C32" s="22">
        <v>31724</v>
      </c>
      <c r="D32" s="26">
        <v>92.6</v>
      </c>
      <c r="E32" s="22">
        <v>31059</v>
      </c>
      <c r="F32" s="11" t="s">
        <v>98</v>
      </c>
      <c r="G32" s="22">
        <v>665</v>
      </c>
      <c r="H32" s="26">
        <v>2.1</v>
      </c>
      <c r="I32" s="1"/>
      <c r="J32" s="34">
        <f t="shared" si="0"/>
        <v>92.63563627868947</v>
      </c>
      <c r="K32" s="19">
        <f t="shared" si="1"/>
        <v>665</v>
      </c>
      <c r="L32" s="34">
        <f t="shared" si="2"/>
        <v>2.1410863195853054</v>
      </c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10" t="s">
        <v>99</v>
      </c>
      <c r="C33" s="22">
        <v>2522</v>
      </c>
      <c r="D33" s="26">
        <v>7.4</v>
      </c>
      <c r="E33" s="22">
        <v>2154</v>
      </c>
      <c r="F33" s="11" t="s">
        <v>100</v>
      </c>
      <c r="G33" s="22">
        <v>368</v>
      </c>
      <c r="H33" s="26">
        <v>17.13</v>
      </c>
      <c r="I33" s="1"/>
      <c r="J33" s="34">
        <f t="shared" si="0"/>
        <v>7.364363721310518</v>
      </c>
      <c r="K33" s="19">
        <f t="shared" si="1"/>
        <v>368</v>
      </c>
      <c r="L33" s="34">
        <f t="shared" si="2"/>
        <v>17.084493964716806</v>
      </c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12" t="s">
        <v>101</v>
      </c>
      <c r="C34" s="33">
        <v>2943</v>
      </c>
      <c r="D34" s="36">
        <v>8.6</v>
      </c>
      <c r="E34" s="33">
        <v>3343</v>
      </c>
      <c r="F34" s="13" t="s">
        <v>102</v>
      </c>
      <c r="G34" s="33">
        <v>-400</v>
      </c>
      <c r="H34" s="36">
        <v>-12</v>
      </c>
      <c r="I34" s="1"/>
      <c r="J34" s="34">
        <f t="shared" si="0"/>
        <v>8.593704374233486</v>
      </c>
      <c r="K34" s="19">
        <f t="shared" si="1"/>
        <v>-400</v>
      </c>
      <c r="L34" s="34">
        <f t="shared" si="2"/>
        <v>-11.965300628178282</v>
      </c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7" t="s">
        <v>103</v>
      </c>
      <c r="C35" s="8">
        <v>721</v>
      </c>
      <c r="D35" s="28">
        <v>2.1</v>
      </c>
      <c r="E35" s="8">
        <v>765</v>
      </c>
      <c r="F35" s="8" t="s">
        <v>104</v>
      </c>
      <c r="G35" s="8">
        <v>-44</v>
      </c>
      <c r="H35" s="28">
        <v>-5.8</v>
      </c>
      <c r="I35" s="1"/>
      <c r="J35" s="34">
        <f t="shared" si="0"/>
        <v>2.1053553699702157</v>
      </c>
      <c r="K35" s="19">
        <f t="shared" si="1"/>
        <v>-44</v>
      </c>
      <c r="L35" s="34">
        <f t="shared" si="2"/>
        <v>-5.751633986928105</v>
      </c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10" t="s">
        <v>105</v>
      </c>
      <c r="C36" s="22">
        <v>4744</v>
      </c>
      <c r="D36" s="26">
        <v>13.9</v>
      </c>
      <c r="E36" s="22">
        <v>4732</v>
      </c>
      <c r="F36" s="11" t="s">
        <v>106</v>
      </c>
      <c r="G36" s="22">
        <v>12</v>
      </c>
      <c r="H36" s="26">
        <v>0.3</v>
      </c>
      <c r="I36" s="1"/>
      <c r="J36" s="34">
        <f t="shared" si="0"/>
        <v>13.85271272557379</v>
      </c>
      <c r="K36" s="19">
        <f t="shared" si="1"/>
        <v>12</v>
      </c>
      <c r="L36" s="34">
        <f t="shared" si="2"/>
        <v>0.25359256128486896</v>
      </c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sheetProtection/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75" zoomScaleNormal="75" zoomScalePageLayoutView="0" workbookViewId="0" topLeftCell="A1">
      <selection activeCell="C1" sqref="C1:M16384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hidden="1" customWidth="1"/>
    <col min="4" max="7" width="13.625" style="0" hidden="1" customWidth="1"/>
    <col min="8" max="10" width="6.625" style="0" hidden="1" customWidth="1"/>
    <col min="11" max="13" width="13.625" style="0" hidden="1" customWidth="1"/>
    <col min="1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107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108</v>
      </c>
      <c r="C3" s="4"/>
      <c r="D3" s="4"/>
      <c r="E3" s="4"/>
      <c r="F3" s="4"/>
      <c r="G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109</v>
      </c>
      <c r="C4" s="4"/>
      <c r="D4" s="39">
        <f>'農會資產負債'!C17/'農會資產負債'!C30*100</f>
        <v>50.99512830467508</v>
      </c>
      <c r="E4" s="4">
        <v>53.3</v>
      </c>
      <c r="F4" s="39">
        <f>D4-E4</f>
        <v>-2.3048716953249198</v>
      </c>
      <c r="G4" s="4"/>
      <c r="H4" s="4">
        <f>D12</f>
        <v>13.2</v>
      </c>
      <c r="I4" s="4">
        <f>E12</f>
        <v>13.3</v>
      </c>
      <c r="J4" s="4">
        <f>F12</f>
        <v>-0.10000000000000142</v>
      </c>
      <c r="K4" s="4" t="str">
        <f>B4</f>
        <v>     1.現金及存放行庫占存款比率：</v>
      </c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167</v>
      </c>
      <c r="C5" s="4"/>
      <c r="D5" s="41">
        <v>51</v>
      </c>
      <c r="E5" s="4">
        <v>53.3</v>
      </c>
      <c r="F5" s="39">
        <f>D5-E5</f>
        <v>-2.299999999999997</v>
      </c>
      <c r="G5" s="4"/>
      <c r="H5" s="41">
        <f>D5</f>
        <v>51</v>
      </c>
      <c r="I5" s="41">
        <f>E5</f>
        <v>53.3</v>
      </c>
      <c r="J5" s="41">
        <f>F5</f>
        <v>-2.299999999999997</v>
      </c>
      <c r="K5" s="4" t="str">
        <f>B7</f>
        <v>     2.速動資產占存款比率：</v>
      </c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168</v>
      </c>
      <c r="C6" s="4"/>
      <c r="D6" s="4"/>
      <c r="E6" s="4"/>
      <c r="F6" s="39"/>
      <c r="G6" s="4"/>
      <c r="H6" s="4">
        <f>D8</f>
        <v>51.9</v>
      </c>
      <c r="I6" s="4">
        <f>E8</f>
        <v>54.2</v>
      </c>
      <c r="J6" s="4">
        <f>F8</f>
        <v>-2.3000000000000043</v>
      </c>
      <c r="K6" s="4" t="str">
        <f>B11</f>
        <v>     1.合格淨值占風險性資產比率：</v>
      </c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110</v>
      </c>
      <c r="C7" s="4"/>
      <c r="D7" s="40">
        <f>('農會資產負債'!C17+'農會資產負債'!C18)/'農會資產負債'!C30*100</f>
        <v>51.94204060163558</v>
      </c>
      <c r="E7" s="4">
        <v>54.2</v>
      </c>
      <c r="F7" s="39">
        <f>D7-E7</f>
        <v>-2.25795939836442</v>
      </c>
      <c r="G7" s="4"/>
      <c r="H7" s="4">
        <f>D16</f>
        <v>14.9</v>
      </c>
      <c r="I7" s="4">
        <f>E16</f>
        <v>15.1</v>
      </c>
      <c r="J7" s="4">
        <f>F16</f>
        <v>-0.1999999999999993</v>
      </c>
      <c r="K7" s="4" t="str">
        <f>B14</f>
        <v>     2.存款占淨值倍數：</v>
      </c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169</v>
      </c>
      <c r="C8" s="4"/>
      <c r="D8" s="4">
        <v>51.9</v>
      </c>
      <c r="E8" s="4">
        <v>54.2</v>
      </c>
      <c r="F8" s="39">
        <f>D8-E8</f>
        <v>-2.3000000000000043</v>
      </c>
      <c r="G8" s="4"/>
      <c r="H8" s="4">
        <f>D18</f>
        <v>15.5</v>
      </c>
      <c r="I8" s="4">
        <f>E18</f>
        <v>15.6</v>
      </c>
      <c r="J8" s="4">
        <f>F18</f>
        <v>-0.09999999999999964</v>
      </c>
      <c r="K8" s="4" t="str">
        <f>B16</f>
        <v>     3.負債占淨值倍數：</v>
      </c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170</v>
      </c>
      <c r="C9" s="4"/>
      <c r="D9" s="4"/>
      <c r="E9" s="4"/>
      <c r="F9" s="4"/>
      <c r="G9" s="4"/>
      <c r="H9" s="4">
        <f>D20</f>
        <v>12.4</v>
      </c>
      <c r="I9" s="4">
        <f>E20</f>
        <v>12.9</v>
      </c>
      <c r="J9" s="4">
        <f>F20</f>
        <v>-0.5</v>
      </c>
      <c r="K9" s="4" t="str">
        <f>B18</f>
        <v>     4.淨值占放款比率：</v>
      </c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111</v>
      </c>
      <c r="C10" s="4"/>
      <c r="D10" s="4"/>
      <c r="E10" s="4"/>
      <c r="F10" s="4"/>
      <c r="G10" s="4"/>
      <c r="H10" s="4">
        <f>'農會法定比率'!D4</f>
        <v>48.5</v>
      </c>
      <c r="I10" s="4">
        <f>'農會法定比率'!E4</f>
        <v>47</v>
      </c>
      <c r="J10" s="4">
        <f>'農會法定比率'!F4</f>
        <v>1.5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112</v>
      </c>
      <c r="C11" s="4"/>
      <c r="D11" s="4"/>
      <c r="E11" s="4"/>
      <c r="F11" s="4"/>
      <c r="G11" s="4"/>
      <c r="H11" s="4">
        <f>'農會法定比率'!D5</f>
        <v>3.8</v>
      </c>
      <c r="I11" s="4">
        <f>'農會法定比率'!E5</f>
        <v>3.8</v>
      </c>
      <c r="J11" s="4">
        <f>'農會法定比率'!F5</f>
        <v>0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154</v>
      </c>
      <c r="C12" s="4"/>
      <c r="D12" s="4">
        <v>13.2</v>
      </c>
      <c r="E12" s="4">
        <v>13.3</v>
      </c>
      <c r="F12" s="39">
        <f>D12-E12</f>
        <v>-0.10000000000000142</v>
      </c>
      <c r="G12" s="4"/>
      <c r="H12" s="4">
        <f>'農會法定比率'!D6</f>
        <v>83.2</v>
      </c>
      <c r="I12" s="4">
        <f>'農會法定比率'!E6</f>
        <v>78.8</v>
      </c>
      <c r="J12" s="4">
        <f>'農會法定比率'!F6</f>
        <v>4.400000000000006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155</v>
      </c>
      <c r="E13" s="4"/>
      <c r="F13" s="4"/>
      <c r="G13" s="4"/>
      <c r="H13" s="4">
        <f>'農會法定比率'!D7</f>
        <v>43.1</v>
      </c>
      <c r="I13" s="4">
        <f>'農會法定比率'!E7</f>
        <v>45.3</v>
      </c>
      <c r="J13" s="4">
        <f>'農會法定比率'!F7</f>
        <v>-2.1999999999999957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113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153</v>
      </c>
      <c r="C15" s="4"/>
      <c r="D15" s="37">
        <f>'農會資產負債'!C30/'農會資產負債'!C43</f>
        <v>14.897201492537313</v>
      </c>
      <c r="E15" s="4">
        <v>15.1</v>
      </c>
      <c r="F15" s="39">
        <f aca="true" t="shared" si="0" ref="F15:F20">D15-E15</f>
        <v>-0.20279850746268657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114</v>
      </c>
      <c r="C16" s="4"/>
      <c r="D16" s="4">
        <v>14.9</v>
      </c>
      <c r="E16" s="4">
        <v>15.1</v>
      </c>
      <c r="F16" s="39">
        <f t="shared" si="0"/>
        <v>-0.1999999999999993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144</v>
      </c>
      <c r="C17" s="4"/>
      <c r="D17" s="37">
        <f>'農會資產負債'!C37/'農會資產負債'!C43</f>
        <v>15.454001865671641</v>
      </c>
      <c r="E17" s="4">
        <v>15.6</v>
      </c>
      <c r="F17" s="39">
        <f t="shared" si="0"/>
        <v>-0.14599813432835873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115</v>
      </c>
      <c r="C18" s="4"/>
      <c r="D18" s="4">
        <v>15.5</v>
      </c>
      <c r="E18" s="4">
        <v>15.6</v>
      </c>
      <c r="F18" s="39">
        <f t="shared" si="0"/>
        <v>-0.09999999999999964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152</v>
      </c>
      <c r="C19" s="4"/>
      <c r="D19" s="37">
        <f>'農會資產負債'!C43/'農會資產負債'!C20*100</f>
        <v>12.449583252523306</v>
      </c>
      <c r="E19" s="4">
        <v>12.9</v>
      </c>
      <c r="F19" s="39">
        <f t="shared" si="0"/>
        <v>-0.45041674747669447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1.5" customHeight="1">
      <c r="A20" s="4"/>
      <c r="B20" s="4" t="s">
        <v>116</v>
      </c>
      <c r="C20" s="4"/>
      <c r="D20" s="4">
        <v>12.4</v>
      </c>
      <c r="E20" s="4">
        <v>12.9</v>
      </c>
      <c r="F20" s="39">
        <f t="shared" si="0"/>
        <v>-0.5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3" t="s">
        <v>117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118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156</v>
      </c>
      <c r="C23" s="4"/>
      <c r="D23" s="37">
        <f>'農會收支損益'!C36/'農會收支損益'!C20*100</f>
        <v>13.85271272557379</v>
      </c>
      <c r="E23" s="4">
        <v>14.2</v>
      </c>
      <c r="F23" s="39">
        <f>D23-E23</f>
        <v>-0.34728727442620944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145</v>
      </c>
      <c r="C24" s="4"/>
      <c r="D24" s="37">
        <v>13.9</v>
      </c>
      <c r="E24" s="4">
        <v>14.2</v>
      </c>
      <c r="F24" s="39">
        <f>D24-E24</f>
        <v>-0.29999999999999893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 t="s">
        <v>119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16" t="s">
        <v>157</v>
      </c>
      <c r="C26" s="4"/>
      <c r="D26" s="37">
        <f>'農會收支損益'!C36/(('農會資產負債'!C43+'農會資產負債'!E43)/2)*100</f>
        <v>4.535481249551854</v>
      </c>
      <c r="E26" s="4">
        <v>4.7</v>
      </c>
      <c r="F26" s="39">
        <f>D26-E26</f>
        <v>-0.16451875044814646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 t="s">
        <v>130</v>
      </c>
      <c r="C27" s="4"/>
      <c r="D27" s="4">
        <v>4.5</v>
      </c>
      <c r="E27" s="4">
        <v>4.7</v>
      </c>
      <c r="F27" s="39">
        <f>D27-E27</f>
        <v>-0.20000000000000018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4"/>
      <c r="R69" s="4"/>
      <c r="S69" s="4"/>
    </row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75" zoomScaleNormal="75" zoomScalePageLayoutView="0" workbookViewId="0" topLeftCell="B1">
      <selection activeCell="O11" sqref="O11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hidden="1" customWidth="1"/>
    <col min="4" max="4" width="6.625" style="0" hidden="1" customWidth="1"/>
    <col min="5" max="5" width="5.75390625" style="0" hidden="1" customWidth="1"/>
    <col min="6" max="6" width="5.50390625" style="0" hidden="1" customWidth="1"/>
    <col min="7" max="10" width="13.625" style="0" hidden="1" customWidth="1"/>
    <col min="11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120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121</v>
      </c>
      <c r="C4" s="4"/>
      <c r="D4" s="4">
        <v>48.5</v>
      </c>
      <c r="E4" s="41">
        <v>47</v>
      </c>
      <c r="F4" s="41">
        <f>D4-E4</f>
        <v>1.5</v>
      </c>
      <c r="G4" s="4" t="str">
        <f>B4</f>
        <v>     1.存放比率：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131</v>
      </c>
      <c r="C5" s="4"/>
      <c r="D5" s="4">
        <v>3.8</v>
      </c>
      <c r="E5" s="41">
        <v>3.8</v>
      </c>
      <c r="F5" s="41">
        <f>D5-E5</f>
        <v>0</v>
      </c>
      <c r="G5" s="4" t="str">
        <f>B8</f>
        <v>     2.非會員存款占淨值倍數：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132</v>
      </c>
      <c r="C6" s="4"/>
      <c r="D6" s="4">
        <v>83.2</v>
      </c>
      <c r="E6" s="41">
        <v>78.8</v>
      </c>
      <c r="F6" s="41">
        <f>D6-E6</f>
        <v>4.400000000000006</v>
      </c>
      <c r="G6" s="4" t="str">
        <f>B12</f>
        <v>     3.贊助會員放款占贊助會員存款比率：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146</v>
      </c>
      <c r="C7" s="4"/>
      <c r="D7" s="4">
        <v>43.1</v>
      </c>
      <c r="E7" s="41">
        <v>45.3</v>
      </c>
      <c r="F7" s="41">
        <f>D7-E7</f>
        <v>-2.1999999999999957</v>
      </c>
      <c r="G7" s="4" t="str">
        <f>B18</f>
        <v>     4.流動準備比率：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122</v>
      </c>
      <c r="C8" s="4"/>
      <c r="D8" s="4"/>
      <c r="E8" s="4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126</v>
      </c>
      <c r="C9" s="4"/>
      <c r="D9" s="4"/>
      <c r="E9" s="4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125</v>
      </c>
      <c r="C10" s="4"/>
      <c r="D10" s="4"/>
      <c r="E10" s="4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147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123</v>
      </c>
      <c r="C12" s="4"/>
      <c r="D12" s="4"/>
      <c r="E12" s="4"/>
      <c r="F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133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134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124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150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151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C70" s="4"/>
      <c r="D70" s="4"/>
      <c r="E70" s="4"/>
      <c r="F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2014-05-08T06:19:51Z</cp:lastPrinted>
  <dcterms:created xsi:type="dcterms:W3CDTF">2004-03-24T02:54:26Z</dcterms:created>
  <dcterms:modified xsi:type="dcterms:W3CDTF">2015-03-13T06:36:00Z</dcterms:modified>
  <cp:category/>
  <cp:version/>
  <cp:contentType/>
  <cp:contentStatus/>
</cp:coreProperties>
</file>