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<sst xmlns="http://schemas.openxmlformats.org/spreadsheetml/2006/main" count="322" uniqueCount="207">
  <si>
    <t>Month</t>
  </si>
  <si>
    <t>Item</t>
  </si>
  <si>
    <t>與上年同期增減比較</t>
  </si>
  <si>
    <t>Comparison with the Same Period Last Year</t>
  </si>
  <si>
    <t>(2)</t>
  </si>
  <si>
    <t>Amount</t>
  </si>
  <si>
    <t>%</t>
  </si>
  <si>
    <t>(1)=(2)+(3)</t>
  </si>
  <si>
    <t>N.T. Dollars</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</si>
  <si>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</si>
  <si>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</si>
  <si>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</si>
  <si>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</si>
  <si>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</si>
  <si>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</si>
  <si>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</si>
  <si>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</si>
  <si>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</si>
  <si>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</si>
  <si>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</si>
  <si>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</si>
  <si>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</si>
  <si>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</si>
  <si>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</si>
  <si>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</si>
  <si>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</si>
  <si>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進 口 外 匯 支 出</t>
  </si>
  <si>
    <t>項 目</t>
  </si>
  <si>
    <t>金 額</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</si>
  <si>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</si>
  <si>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</si>
  <si>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</si>
  <si>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進 口 外 匯 支 出 統 計</t>
  </si>
  <si>
    <t>Composition of Foreign Exchange Import Payments</t>
  </si>
  <si>
    <t>一、統計範圍：出口所得外匯經由指定銀行匯回國內者（出口外匯收入），及進口所需外匯經由指定銀行匯往國外者</t>
  </si>
  <si>
    <r>
      <t xml:space="preserve">       8 </t>
    </r>
    <r>
      <rPr>
        <b/>
        <sz val="11"/>
        <rFont val="新細明體"/>
        <family val="1"/>
      </rPr>
      <t>月</t>
    </r>
    <r>
      <rPr>
        <b/>
        <sz val="11"/>
        <rFont val="Times New Roman"/>
        <family val="1"/>
      </rPr>
      <t xml:space="preserve"> Aug.</t>
    </r>
  </si>
  <si>
    <t>百萬美元，占出口外匯總額</t>
  </si>
  <si>
    <t>託　　　收計</t>
  </si>
  <si>
    <r>
      <t>一○○年</t>
    </r>
    <r>
      <rPr>
        <b/>
        <sz val="18"/>
        <color indexed="10"/>
        <rFont val="新細明體"/>
        <family val="1"/>
      </rPr>
      <t>九</t>
    </r>
    <r>
      <rPr>
        <b/>
        <sz val="18"/>
        <rFont val="新細明體"/>
        <family val="1"/>
      </rPr>
      <t>月份出進口外匯收支概況</t>
    </r>
  </si>
  <si>
    <r>
      <t>出口外匯收入計</t>
    </r>
    <r>
      <rPr>
        <b/>
        <sz val="12"/>
        <rFont val="Times New Roman"/>
        <family val="1"/>
      </rPr>
      <t>27,548.7</t>
    </r>
    <r>
      <rPr>
        <b/>
        <sz val="12"/>
        <rFont val="新細明體"/>
        <family val="1"/>
      </rPr>
      <t>百萬美元，較上年同期增加</t>
    </r>
    <r>
      <rPr>
        <b/>
        <sz val="12"/>
        <rFont val="Times New Roman"/>
        <family val="1"/>
      </rPr>
      <t>3797.2</t>
    </r>
    <r>
      <rPr>
        <b/>
        <sz val="12"/>
        <rFont val="新細明體"/>
        <family val="1"/>
      </rPr>
      <t>百萬美元或</t>
    </r>
    <r>
      <rPr>
        <b/>
        <sz val="12"/>
        <rFont val="Times New Roman"/>
        <family val="1"/>
      </rPr>
      <t>16.0%</t>
    </r>
    <r>
      <rPr>
        <b/>
        <sz val="12"/>
        <rFont val="新細明體"/>
        <family val="1"/>
      </rPr>
      <t>（詳表一）。</t>
    </r>
  </si>
  <si>
    <r>
      <t>進口外匯支出計</t>
    </r>
    <r>
      <rPr>
        <b/>
        <sz val="12"/>
        <rFont val="Times New Roman"/>
        <family val="1"/>
      </rPr>
      <t>26,608.7</t>
    </r>
    <r>
      <rPr>
        <b/>
        <sz val="12"/>
        <rFont val="新細明體"/>
        <family val="1"/>
      </rPr>
      <t>百萬美元，較上年同期增加</t>
    </r>
    <r>
      <rPr>
        <b/>
        <sz val="12"/>
        <rFont val="Times New Roman"/>
        <family val="1"/>
      </rPr>
      <t>3,842.3</t>
    </r>
    <r>
      <rPr>
        <b/>
        <sz val="12"/>
        <rFont val="新細明體"/>
        <family val="1"/>
      </rPr>
      <t>百萬美元或</t>
    </r>
    <r>
      <rPr>
        <b/>
        <sz val="12"/>
        <rFont val="Times New Roman"/>
        <family val="1"/>
      </rPr>
      <t>16.9%</t>
    </r>
    <r>
      <rPr>
        <b/>
        <sz val="12"/>
        <rFont val="新細明體"/>
        <family val="1"/>
      </rPr>
      <t>（詳表一）。</t>
    </r>
  </si>
  <si>
    <r>
      <t>結售新台幣部份計</t>
    </r>
    <r>
      <rPr>
        <b/>
        <sz val="12"/>
        <rFont val="Times New Roman"/>
        <family val="1"/>
      </rPr>
      <t>2,512.6</t>
    </r>
    <r>
      <rPr>
        <b/>
        <sz val="12"/>
        <rFont val="新細明體"/>
        <family val="1"/>
      </rPr>
      <t>百萬美元，較上年同期增加</t>
    </r>
    <r>
      <rPr>
        <b/>
        <sz val="12"/>
        <rFont val="Times New Roman"/>
        <family val="1"/>
      </rPr>
      <t>743.8</t>
    </r>
    <r>
      <rPr>
        <b/>
        <sz val="12"/>
        <rFont val="新細明體"/>
        <family val="1"/>
      </rPr>
      <t>百萬美元或</t>
    </r>
    <r>
      <rPr>
        <b/>
        <sz val="12"/>
        <rFont val="Times New Roman"/>
        <family val="1"/>
      </rPr>
      <t>42.1%</t>
    </r>
    <r>
      <rPr>
        <b/>
        <sz val="12"/>
        <rFont val="新細明體"/>
        <family val="1"/>
      </rPr>
      <t>（詳表二）。</t>
    </r>
  </si>
  <si>
    <r>
      <t>未立即結售新台幣部份計</t>
    </r>
    <r>
      <rPr>
        <b/>
        <sz val="12"/>
        <rFont val="Times New Roman"/>
        <family val="1"/>
      </rPr>
      <t>25,036.1</t>
    </r>
    <r>
      <rPr>
        <b/>
        <sz val="12"/>
        <rFont val="新細明體"/>
        <family val="1"/>
      </rPr>
      <t>百萬美元，較上年同期增加</t>
    </r>
    <r>
      <rPr>
        <b/>
        <sz val="12"/>
        <rFont val="Times New Roman"/>
        <family val="1"/>
      </rPr>
      <t>3,053.4</t>
    </r>
    <r>
      <rPr>
        <b/>
        <sz val="12"/>
        <rFont val="新細明體"/>
        <family val="1"/>
      </rPr>
      <t>百萬美元或</t>
    </r>
    <r>
      <rPr>
        <b/>
        <sz val="12"/>
        <rFont val="Times New Roman"/>
        <family val="1"/>
      </rPr>
      <t>13.9%</t>
    </r>
    <r>
      <rPr>
        <b/>
        <sz val="12"/>
        <rFont val="新細明體"/>
        <family val="1"/>
      </rPr>
      <t>（詳表二）。</t>
    </r>
  </si>
  <si>
    <r>
      <t>以新台幣結購計</t>
    </r>
    <r>
      <rPr>
        <b/>
        <sz val="12"/>
        <rFont val="Times New Roman"/>
        <family val="1"/>
      </rPr>
      <t>4,902.3</t>
    </r>
    <r>
      <rPr>
        <b/>
        <sz val="12"/>
        <rFont val="新細明體"/>
        <family val="1"/>
      </rPr>
      <t>百萬美元，較上年同期增加</t>
    </r>
    <r>
      <rPr>
        <b/>
        <sz val="12"/>
        <rFont val="Times New Roman"/>
        <family val="1"/>
      </rPr>
      <t>188.5</t>
    </r>
    <r>
      <rPr>
        <b/>
        <sz val="12"/>
        <rFont val="新細明體"/>
        <family val="1"/>
      </rPr>
      <t>百萬美元或</t>
    </r>
    <r>
      <rPr>
        <b/>
        <sz val="12"/>
        <rFont val="Times New Roman"/>
        <family val="1"/>
      </rPr>
      <t>4.0%</t>
    </r>
    <r>
      <rPr>
        <b/>
        <sz val="12"/>
        <rFont val="新細明體"/>
        <family val="1"/>
      </rPr>
      <t>（詳表三）。</t>
    </r>
  </si>
  <si>
    <r>
      <t>未以新台幣結購計</t>
    </r>
    <r>
      <rPr>
        <b/>
        <sz val="12"/>
        <rFont val="Times New Roman"/>
        <family val="1"/>
      </rPr>
      <t>21,706.4</t>
    </r>
    <r>
      <rPr>
        <b/>
        <sz val="12"/>
        <rFont val="新細明體"/>
        <family val="1"/>
      </rPr>
      <t>百萬美元，較上年同期增加</t>
    </r>
    <r>
      <rPr>
        <b/>
        <sz val="12"/>
        <rFont val="Times New Roman"/>
        <family val="1"/>
      </rPr>
      <t>3,653.8</t>
    </r>
    <r>
      <rPr>
        <b/>
        <sz val="12"/>
        <rFont val="新細明體"/>
        <family val="1"/>
      </rPr>
      <t>百萬美元或</t>
    </r>
    <r>
      <rPr>
        <b/>
        <sz val="12"/>
        <rFont val="Times New Roman"/>
        <family val="1"/>
      </rPr>
      <t>20.2%</t>
    </r>
    <r>
      <rPr>
        <b/>
        <sz val="12"/>
        <rFont val="新細明體"/>
        <family val="1"/>
      </rPr>
      <t>（詳表三）。</t>
    </r>
  </si>
  <si>
    <t>月 份</t>
  </si>
  <si>
    <t>(3)</t>
  </si>
  <si>
    <t>r</t>
  </si>
  <si>
    <t>出口外匯收入進口外匯支出金額比較</t>
  </si>
  <si>
    <t>Comparison of Foreign Exchange Export Proceeds and Import Payments</t>
  </si>
  <si>
    <r>
      <t>單位</t>
    </r>
    <r>
      <rPr>
        <b/>
        <sz val="11"/>
        <rFont val="Times New Roman"/>
        <family val="1"/>
      </rPr>
      <t>:</t>
    </r>
    <r>
      <rPr>
        <b/>
        <sz val="11"/>
        <rFont val="新細明體"/>
        <family val="1"/>
      </rPr>
      <t>百萬美元</t>
    </r>
  </si>
  <si>
    <t xml:space="preserve">表  一 </t>
  </si>
  <si>
    <t>Table  1</t>
  </si>
  <si>
    <t xml:space="preserve"> Unit: US$ Million</t>
  </si>
  <si>
    <r>
      <t>本</t>
    </r>
    <r>
      <rPr>
        <b/>
        <sz val="11"/>
        <rFont val="Times New Roman"/>
        <family val="1"/>
      </rPr>
      <t xml:space="preserve">        (</t>
    </r>
    <r>
      <rPr>
        <b/>
        <sz val="11"/>
        <color indexed="10"/>
        <rFont val="Times New Roman"/>
        <family val="1"/>
      </rPr>
      <t>100</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</si>
  <si>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99</t>
    </r>
    <r>
      <rPr>
        <b/>
        <sz val="11"/>
        <rFont val="Times New Roman"/>
        <family val="1"/>
      </rPr>
      <t xml:space="preserve">)        </t>
    </r>
    <r>
      <rPr>
        <b/>
        <sz val="11"/>
        <rFont val="新細明體"/>
        <family val="1"/>
      </rPr>
      <t>年</t>
    </r>
  </si>
  <si>
    <t>與上年同期增減比較</t>
  </si>
  <si>
    <t>項目</t>
  </si>
  <si>
    <t>Comparison with the Same Period Last Year</t>
  </si>
  <si>
    <t>Item</t>
  </si>
  <si>
    <t>出口外匯收入</t>
  </si>
  <si>
    <t>進口外匯支出</t>
  </si>
  <si>
    <t>出進口外匯</t>
  </si>
  <si>
    <t>FX Export</t>
  </si>
  <si>
    <t>FX Import</t>
  </si>
  <si>
    <t>差額</t>
  </si>
  <si>
    <t>FX Export Proceeds</t>
  </si>
  <si>
    <t>FX Import Payments</t>
  </si>
  <si>
    <t>月 份</t>
  </si>
  <si>
    <t>Proceeds</t>
  </si>
  <si>
    <t>Payments</t>
  </si>
  <si>
    <t>Balances</t>
  </si>
  <si>
    <t>金 額</t>
  </si>
  <si>
    <t>Month</t>
  </si>
  <si>
    <t>(1)</t>
  </si>
  <si>
    <t>(2)</t>
  </si>
  <si>
    <t>(1)-(2)</t>
  </si>
  <si>
    <t>(3)</t>
  </si>
  <si>
    <t>(4)</t>
  </si>
  <si>
    <t>(3)-(4)</t>
  </si>
  <si>
    <t>Amount</t>
  </si>
  <si>
    <t>%</t>
  </si>
  <si>
    <r>
      <t>1-9</t>
    </r>
    <r>
      <rPr>
        <b/>
        <sz val="10"/>
        <rFont val="新細明體"/>
        <family val="1"/>
      </rPr>
      <t xml:space="preserve">月  </t>
    </r>
    <r>
      <rPr>
        <b/>
        <sz val="10"/>
        <rFont val="Times New Roman"/>
        <family val="1"/>
      </rPr>
      <t xml:space="preserve">            Jan.-Sep.</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</si>
  <si>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</si>
  <si>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</si>
  <si>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t>r</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</si>
  <si>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</si>
  <si>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</si>
  <si>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</si>
  <si>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</si>
  <si>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</si>
  <si>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</si>
  <si>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</si>
  <si>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</si>
  <si>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</si>
  <si>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出 口 外 匯 收 入 統 計</t>
  </si>
  <si>
    <t xml:space="preserve">Composition of Foreign Exchange Export Proceeds </t>
  </si>
  <si>
    <r>
      <t xml:space="preserve">       單位</t>
    </r>
    <r>
      <rPr>
        <b/>
        <sz val="11"/>
        <rFont val="Times New Roman"/>
        <family val="1"/>
      </rPr>
      <t>:</t>
    </r>
    <r>
      <rPr>
        <b/>
        <sz val="11"/>
        <rFont val="新細明體"/>
        <family val="1"/>
      </rPr>
      <t>百萬美元</t>
    </r>
  </si>
  <si>
    <t xml:space="preserve">表  二 </t>
  </si>
  <si>
    <t>Table  2</t>
  </si>
  <si>
    <t xml:space="preserve">           Unit : US$ Million</t>
  </si>
  <si>
    <t>項 目</t>
  </si>
  <si>
    <t>出 口 外 匯 收 入</t>
  </si>
  <si>
    <t>Foreign Exchange Export Proceeds</t>
  </si>
  <si>
    <t>結售新台幣</t>
  </si>
  <si>
    <t>未立即結售新台幣</t>
  </si>
  <si>
    <t>Sold for</t>
  </si>
  <si>
    <t>Retained</t>
  </si>
  <si>
    <r>
      <t xml:space="preserve">合計 </t>
    </r>
    <r>
      <rPr>
        <b/>
        <sz val="10"/>
        <rFont val="華康隸書體"/>
        <family val="3"/>
      </rPr>
      <t>Total</t>
    </r>
  </si>
  <si>
    <t xml:space="preserve">                     (3)             *      </t>
  </si>
  <si>
    <t>N.T. Dollars</t>
  </si>
  <si>
    <t>with Exporters</t>
  </si>
  <si>
    <t>(1)=(2)+(3)</t>
  </si>
  <si>
    <r>
      <t xml:space="preserve"> </t>
    </r>
    <r>
      <rPr>
        <b/>
        <sz val="8"/>
        <color indexed="10"/>
        <rFont val="Times New Roman"/>
        <family val="1"/>
      </rPr>
      <t>100</t>
    </r>
    <r>
      <rPr>
        <b/>
        <sz val="8"/>
        <rFont val="新細明體"/>
        <family val="1"/>
      </rPr>
      <t>年</t>
    </r>
    <r>
      <rPr>
        <b/>
        <sz val="8"/>
        <rFont val="Times New Roman"/>
        <family val="1"/>
      </rPr>
      <t xml:space="preserve"> </t>
    </r>
    <r>
      <rPr>
        <b/>
        <sz val="8"/>
        <rFont val="華康隸書體"/>
        <family val="3"/>
      </rPr>
      <t>1 -9</t>
    </r>
    <r>
      <rPr>
        <b/>
        <sz val="8"/>
        <rFont val="新細明體"/>
        <family val="1"/>
      </rPr>
      <t>月</t>
    </r>
    <r>
      <rPr>
        <b/>
        <sz val="8"/>
        <rFont val="華康隸書體"/>
        <family val="3"/>
      </rPr>
      <t xml:space="preserve">
</t>
    </r>
    <r>
      <rPr>
        <b/>
        <sz val="8"/>
        <rFont val="Times New Roman"/>
        <family val="1"/>
      </rPr>
      <t xml:space="preserve">Jan.-Sep. </t>
    </r>
    <r>
      <rPr>
        <b/>
        <sz val="8"/>
        <color indexed="10"/>
        <rFont val="Times New Roman"/>
        <family val="1"/>
      </rPr>
      <t>2011</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</si>
  <si>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</si>
  <si>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</si>
  <si>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</si>
  <si>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</si>
  <si>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</si>
  <si>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</si>
  <si>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</si>
  <si>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</si>
  <si>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</si>
  <si>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</si>
  <si>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</si>
  <si>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</si>
  <si>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</si>
  <si>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</si>
  <si>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 xml:space="preserve">表  三 </t>
  </si>
  <si>
    <t>Table  3</t>
  </si>
  <si>
    <t xml:space="preserve">      Unit : US$ Million</t>
  </si>
  <si>
    <t>以新台幣結購</t>
  </si>
  <si>
    <t>未以新台幣結購</t>
  </si>
  <si>
    <t>Purchased with</t>
  </si>
  <si>
    <t>Non-Purchased</t>
  </si>
  <si>
    <t>from Banks</t>
  </si>
  <si>
    <r>
      <t xml:space="preserve">  單位</t>
    </r>
    <r>
      <rPr>
        <b/>
        <sz val="11"/>
        <rFont val="Times New Roman"/>
        <family val="1"/>
      </rPr>
      <t>:</t>
    </r>
    <r>
      <rPr>
        <b/>
        <sz val="11"/>
        <rFont val="新細明體"/>
        <family val="1"/>
      </rPr>
      <t>百萬美元</t>
    </r>
  </si>
  <si>
    <r>
      <t xml:space="preserve">未以新台幣結購 </t>
    </r>
    <r>
      <rPr>
        <b/>
        <sz val="10"/>
        <rFont val="Times New Roman"/>
        <family val="1"/>
      </rPr>
      <t>*</t>
    </r>
  </si>
  <si>
    <r>
      <t>合計</t>
    </r>
    <r>
      <rPr>
        <b/>
        <sz val="10"/>
        <rFont val="華康隸書體"/>
        <family val="3"/>
      </rPr>
      <t xml:space="preserve"> </t>
    </r>
    <r>
      <rPr>
        <b/>
        <sz val="10"/>
        <rFont val="Times New Roman"/>
        <family val="1"/>
      </rPr>
      <t>Total</t>
    </r>
  </si>
  <si>
    <r>
      <t xml:space="preserve"> </t>
    </r>
    <r>
      <rPr>
        <b/>
        <sz val="10"/>
        <color indexed="10"/>
        <rFont val="Times New Roman"/>
        <family val="1"/>
      </rPr>
      <t>100</t>
    </r>
    <r>
      <rPr>
        <b/>
        <sz val="10"/>
        <rFont val="新細明體"/>
        <family val="1"/>
      </rPr>
      <t>年</t>
    </r>
    <r>
      <rPr>
        <b/>
        <sz val="10"/>
        <rFont val="Times New Roman"/>
        <family val="1"/>
      </rPr>
      <t xml:space="preserve"> 1 -9</t>
    </r>
    <r>
      <rPr>
        <b/>
        <sz val="10"/>
        <rFont val="新細明體"/>
        <family val="1"/>
      </rPr>
      <t>月</t>
    </r>
    <r>
      <rPr>
        <b/>
        <sz val="10"/>
        <rFont val="華康隸書體"/>
        <family val="3"/>
      </rPr>
      <t xml:space="preserve">
</t>
    </r>
    <r>
      <rPr>
        <b/>
        <sz val="10"/>
        <rFont val="Times New Roman"/>
        <family val="1"/>
      </rPr>
      <t xml:space="preserve">Jan.-Sep. </t>
    </r>
    <r>
      <rPr>
        <b/>
        <sz val="10"/>
        <color indexed="10"/>
        <rFont val="Times New Roman"/>
        <family val="1"/>
      </rPr>
      <t>2011</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</si>
  <si>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</si>
  <si>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</si>
  <si>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</si>
  <si>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</si>
  <si>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9 </t>
    </r>
    <r>
      <rPr>
        <b/>
        <sz val="11"/>
        <rFont val="新細明體"/>
        <family val="1"/>
      </rPr>
      <t>月</t>
    </r>
    <r>
      <rPr>
        <b/>
        <sz val="11"/>
        <rFont val="Times New Roman"/>
        <family val="1"/>
      </rPr>
      <t xml:space="preserve"> Sep.</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</si>
  <si>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</si>
  <si>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</si>
  <si>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出 進 口 外 匯 付 款 方 式 統 計（當 月）</t>
  </si>
  <si>
    <t>Foreign Exchange Export Proceeds and Import Payments by Type of  Payment (Current Month)</t>
  </si>
  <si>
    <r>
      <t xml:space="preserve">             單位</t>
    </r>
    <r>
      <rPr>
        <b/>
        <sz val="11"/>
        <rFont val="Times New Roman"/>
        <family val="1"/>
      </rPr>
      <t>:</t>
    </r>
    <r>
      <rPr>
        <b/>
        <sz val="11"/>
        <rFont val="新細明體"/>
        <family val="1"/>
      </rPr>
      <t>百萬美元</t>
    </r>
  </si>
  <si>
    <t>表  四</t>
  </si>
  <si>
    <t>Table  4</t>
  </si>
  <si>
    <t xml:space="preserve">                   Unit : US$ Million</t>
  </si>
  <si>
    <t>進 口 外 匯 支 出</t>
  </si>
  <si>
    <t>Foreign Exchange Import Payments</t>
  </si>
  <si>
    <r>
      <t>100</t>
    </r>
    <r>
      <rPr>
        <b/>
        <sz val="12"/>
        <rFont val="新細明體"/>
        <family val="1"/>
      </rPr>
      <t>年</t>
    </r>
    <r>
      <rPr>
        <b/>
        <sz val="12"/>
        <rFont val="Times New Roman"/>
        <family val="1"/>
      </rPr>
      <t xml:space="preserve">          9</t>
    </r>
    <r>
      <rPr>
        <b/>
        <sz val="12"/>
        <rFont val="新細明體"/>
        <family val="1"/>
      </rPr>
      <t>月</t>
    </r>
  </si>
  <si>
    <t>Comparison with</t>
  </si>
  <si>
    <r>
      <t>100</t>
    </r>
    <r>
      <rPr>
        <b/>
        <sz val="12"/>
        <rFont val="新細明體"/>
        <family val="1"/>
      </rPr>
      <t>年</t>
    </r>
    <r>
      <rPr>
        <b/>
        <sz val="12"/>
        <rFont val="Times New Roman"/>
        <family val="1"/>
      </rPr>
      <t xml:space="preserve">     9</t>
    </r>
    <r>
      <rPr>
        <b/>
        <sz val="12"/>
        <rFont val="新細明體"/>
        <family val="1"/>
      </rPr>
      <t>月</t>
    </r>
  </si>
  <si>
    <t>付款方式</t>
  </si>
  <si>
    <r>
      <t xml:space="preserve">Sep.          </t>
    </r>
    <r>
      <rPr>
        <b/>
        <sz val="12"/>
        <color indexed="10"/>
        <rFont val="Times New Roman"/>
        <family val="1"/>
      </rPr>
      <t>2011</t>
    </r>
  </si>
  <si>
    <r>
      <t xml:space="preserve">Sep.    </t>
    </r>
    <r>
      <rPr>
        <b/>
        <sz val="12"/>
        <color indexed="10"/>
        <rFont val="Times New Roman"/>
        <family val="1"/>
      </rPr>
      <t>2010</t>
    </r>
  </si>
  <si>
    <r>
      <t xml:space="preserve">Sep.            </t>
    </r>
    <r>
      <rPr>
        <b/>
        <sz val="12"/>
        <color indexed="10"/>
        <rFont val="Times New Roman"/>
        <family val="1"/>
      </rPr>
      <t>2011</t>
    </r>
  </si>
  <si>
    <t>Type   of</t>
  </si>
  <si>
    <t>Payment</t>
  </si>
  <si>
    <r>
      <t xml:space="preserve">即期信用狀 </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</si>
  <si>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</si>
  <si>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</si>
  <si>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</si>
  <si>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</si>
  <si>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 進 口 外 匯 付 款 方 式 統 計（累 月）</t>
  </si>
  <si>
    <t>Foreign Exchange Export Proceeds and Import Payments by Type of Payment (Jan. To Date)</t>
  </si>
  <si>
    <r>
      <t xml:space="preserve">                                       單位</t>
    </r>
    <r>
      <rPr>
        <b/>
        <sz val="11"/>
        <rFont val="Times New Roman"/>
        <family val="1"/>
      </rPr>
      <t>:</t>
    </r>
    <r>
      <rPr>
        <b/>
        <sz val="11"/>
        <rFont val="新細明體"/>
        <family val="1"/>
      </rPr>
      <t>百萬美元</t>
    </r>
  </si>
  <si>
    <t>表  五</t>
  </si>
  <si>
    <t>Table  5</t>
  </si>
  <si>
    <t xml:space="preserve">                    Unit : US$ Million</t>
  </si>
  <si>
    <t>出 口 外 匯 收 入</t>
  </si>
  <si>
    <t>進 口 外 匯 支 出</t>
  </si>
  <si>
    <t>項 目</t>
  </si>
  <si>
    <t>Foreign Exchange Export Proceeds</t>
  </si>
  <si>
    <t>Foreign Exchange Import Payments</t>
  </si>
  <si>
    <t>Item</t>
  </si>
  <si>
    <t>與上年同期增減比較</t>
  </si>
  <si>
    <r>
      <t>100</t>
    </r>
    <r>
      <rPr>
        <b/>
        <sz val="12"/>
        <rFont val="新細明體"/>
        <family val="1"/>
      </rPr>
      <t>年</t>
    </r>
    <r>
      <rPr>
        <b/>
        <sz val="12"/>
        <rFont val="Times New Roman"/>
        <family val="1"/>
      </rPr>
      <t xml:space="preserve">              1-9</t>
    </r>
    <r>
      <rPr>
        <b/>
        <sz val="12"/>
        <rFont val="新細明體"/>
        <family val="1"/>
      </rPr>
      <t>月</t>
    </r>
  </si>
  <si>
    <t>Comparison with</t>
  </si>
  <si>
    <t>付款方式</t>
  </si>
  <si>
    <r>
      <t xml:space="preserve">Jan.-Sep.    </t>
    </r>
    <r>
      <rPr>
        <b/>
        <sz val="12"/>
        <color indexed="10"/>
        <rFont val="Times New Roman"/>
        <family val="1"/>
      </rPr>
      <t>2011</t>
    </r>
  </si>
  <si>
    <r>
      <t xml:space="preserve">Jan.-Sep.     </t>
    </r>
    <r>
      <rPr>
        <b/>
        <sz val="12"/>
        <color indexed="10"/>
        <rFont val="Times New Roman"/>
        <family val="1"/>
      </rPr>
      <t>2010</t>
    </r>
  </si>
  <si>
    <r>
      <t xml:space="preserve">Jan.-Sep.      </t>
    </r>
    <r>
      <rPr>
        <b/>
        <sz val="12"/>
        <color indexed="10"/>
        <rFont val="Times New Roman"/>
        <family val="1"/>
      </rPr>
      <t>2011</t>
    </r>
  </si>
  <si>
    <r>
      <t xml:space="preserve">Jan.-Sep.      </t>
    </r>
    <r>
      <rPr>
        <b/>
        <sz val="12"/>
        <color indexed="10"/>
        <rFont val="Times New Roman"/>
        <family val="1"/>
      </rPr>
      <t>2010</t>
    </r>
  </si>
  <si>
    <t>Type   of</t>
  </si>
  <si>
    <t>金 額</t>
  </si>
  <si>
    <t>Payment</t>
  </si>
  <si>
    <t>Amount</t>
  </si>
  <si>
    <t>%</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</si>
  <si>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</si>
  <si>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</si>
  <si>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</si>
  <si>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</si>
  <si>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</si>
  <si>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[圖  一]  我 國 近 年 出 進 口 外 匯 收 支 之 變 動 趨 勢 (98年-100年)</t>
  </si>
  <si>
    <t>CHART 1  COMPARISON OF FOREIGN EXCHANGE EXPORT PROCEEDS AND IMPORT PAYMENTS (2009-2011)</t>
  </si>
  <si>
    <r>
      <t xml:space="preserve">     </t>
    </r>
    <r>
      <rPr>
        <sz val="12"/>
        <rFont val="新細明體"/>
        <family val="1"/>
      </rPr>
      <t>9</t>
    </r>
    <r>
      <rPr>
        <sz val="12"/>
        <rFont val="新細明體"/>
        <family val="1"/>
      </rPr>
      <t xml:space="preserve"> 8 </t>
    </r>
    <r>
      <rPr>
        <sz val="12"/>
        <rFont val="新細明體"/>
        <family val="1"/>
      </rPr>
      <t>年</t>
    </r>
  </si>
  <si>
    <r>
      <t xml:space="preserve"> 9 9 </t>
    </r>
    <r>
      <rPr>
        <sz val="12"/>
        <rFont val="新細明體"/>
        <family val="1"/>
      </rPr>
      <t>年</t>
    </r>
  </si>
  <si>
    <r>
      <t xml:space="preserve">1 0 0 </t>
    </r>
    <r>
      <rPr>
        <sz val="12"/>
        <rFont val="新細明體"/>
        <family val="1"/>
      </rPr>
      <t>年</t>
    </r>
  </si>
  <si>
    <r>
      <t xml:space="preserve"> </t>
    </r>
    <r>
      <rPr>
        <sz val="12"/>
        <rFont val="新細明體"/>
        <family val="1"/>
      </rPr>
      <t xml:space="preserve">    </t>
    </r>
    <r>
      <rPr>
        <sz val="12"/>
        <rFont val="新細明體"/>
        <family val="1"/>
      </rPr>
      <t>2009</t>
    </r>
  </si>
  <si>
    <t>(1)出口外匯收入 EXPORT PROCEEDS</t>
  </si>
  <si>
    <t>(2)進口外匯支出 IMPORT PAYMENTS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</si>
</sst>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50">
    <font>
      <sz val="12"/>
      <name val="新細明體"/>
      <family val="1"/>
    </font>
    <font>
      <sz val="9"/>
      <name val="新細明體"/>
      <family val="1"/>
    </font>
    <font>
      <b/>
      <sz val="12"/>
      <name val="新細明體"/>
      <family val="1"/>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ourier"/>
      <family val="3"/>
    </font>
    <font>
      <sz val="10"/>
      <color indexed="8"/>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10"/>
      <name val="新細明體"/>
      <family val="1"/>
    </font>
    <font>
      <b/>
      <sz val="8"/>
      <color indexed="10"/>
      <name val="Times New Roman"/>
      <family val="1"/>
    </font>
    <font>
      <b/>
      <sz val="8"/>
      <name val="新細明體"/>
      <family val="1"/>
    </font>
    <font>
      <b/>
      <sz val="8"/>
      <name val="Times New Roman"/>
      <family val="1"/>
    </font>
    <font>
      <b/>
      <sz val="8"/>
      <name val="華康隸書體"/>
      <family val="3"/>
    </font>
    <font>
      <b/>
      <sz val="10"/>
      <color indexed="10"/>
      <name val="Times New Roman"/>
      <family val="1"/>
    </font>
    <font>
      <b/>
      <sz val="12"/>
      <name val="華康隸書體W7(P)"/>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14" fillId="16" borderId="0" applyNumberFormat="0" applyBorder="0" applyAlignment="0" applyProtection="0"/>
    <xf numFmtId="0" fontId="11"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75">
    <xf numFmtId="0" fontId="0" fillId="0" borderId="0" xfId="0" applyAlignment="1">
      <alignment/>
    </xf>
    <xf numFmtId="0" fontId="8" fillId="0" borderId="0" xfId="35" applyFont="1">
      <alignment/>
      <protection/>
    </xf>
    <xf numFmtId="0" fontId="8" fillId="0" borderId="0" xfId="35" applyFont="1" applyAlignment="1">
      <alignment horizontal="center"/>
      <protection/>
    </xf>
    <xf numFmtId="0" fontId="9" fillId="0" borderId="0" xfId="35" applyFont="1">
      <alignment/>
      <protection/>
    </xf>
    <xf numFmtId="0" fontId="10" fillId="0" borderId="0" xfId="35" applyFont="1" applyAlignment="1" quotePrefix="1">
      <alignment horizontal="centerContinuous"/>
      <protection/>
    </xf>
    <xf numFmtId="0" fontId="9" fillId="0" borderId="0" xfId="35" applyFont="1" applyAlignment="1">
      <alignment horizontal="center"/>
      <protection/>
    </xf>
    <xf numFmtId="0" fontId="2" fillId="0" borderId="0" xfId="35" applyFont="1" applyAlignment="1">
      <alignment horizontal="center"/>
      <protection/>
    </xf>
    <xf numFmtId="0" fontId="9" fillId="0" borderId="0" xfId="33" applyFont="1">
      <alignment/>
      <protection/>
    </xf>
    <xf numFmtId="188" fontId="6" fillId="0" borderId="0" xfId="35" applyNumberFormat="1" applyFont="1">
      <alignment/>
      <protection/>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center"/>
    </xf>
    <xf numFmtId="0" fontId="35" fillId="0" borderId="0" xfId="0" applyFont="1" applyAlignment="1">
      <alignment/>
    </xf>
    <xf numFmtId="0" fontId="36" fillId="0" borderId="0" xfId="0" applyFont="1" applyAlignment="1">
      <alignment horizontal="centerContinuous"/>
    </xf>
    <xf numFmtId="0" fontId="37"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7" fillId="0" borderId="0" xfId="0" applyFont="1" applyAlignment="1">
      <alignment/>
    </xf>
    <xf numFmtId="0" fontId="34" fillId="0" borderId="0" xfId="0" applyFont="1" applyAlignment="1">
      <alignment/>
    </xf>
    <xf numFmtId="0" fontId="36" fillId="0" borderId="0" xfId="0" applyFont="1" applyAlignment="1">
      <alignment horizontal="left"/>
    </xf>
    <xf numFmtId="0" fontId="37" fillId="0" borderId="0" xfId="0" applyFont="1" applyAlignment="1">
      <alignment horizontal="center"/>
    </xf>
    <xf numFmtId="0" fontId="34" fillId="0" borderId="10" xfId="0" applyFont="1" applyBorder="1" applyAlignment="1">
      <alignment vertical="center"/>
    </xf>
    <xf numFmtId="0" fontId="2" fillId="0" borderId="0" xfId="0" applyFont="1" applyAlignment="1">
      <alignment vertical="center"/>
    </xf>
    <xf numFmtId="0" fontId="37" fillId="0" borderId="11" xfId="0" applyFont="1" applyBorder="1" applyAlignment="1">
      <alignment horizontal="right" vertical="center"/>
    </xf>
    <xf numFmtId="0" fontId="36" fillId="0" borderId="11" xfId="0" applyFont="1" applyBorder="1" applyAlignment="1">
      <alignment horizontal="right" vertical="center"/>
    </xf>
    <xf numFmtId="0" fontId="34" fillId="0" borderId="11" xfId="0" applyFont="1" applyBorder="1" applyAlignment="1">
      <alignment vertical="center"/>
    </xf>
    <xf numFmtId="0" fontId="37" fillId="0" borderId="11" xfId="0" applyFont="1" applyBorder="1" applyAlignment="1">
      <alignment vertical="center"/>
    </xf>
    <xf numFmtId="0" fontId="40" fillId="0" borderId="10" xfId="0" applyFont="1" applyBorder="1" applyAlignment="1">
      <alignment horizontal="center" vertical="center"/>
    </xf>
    <xf numFmtId="0" fontId="40" fillId="0" borderId="0" xfId="0" applyFont="1" applyBorder="1" applyAlignment="1">
      <alignment vertical="center"/>
    </xf>
    <xf numFmtId="0" fontId="40" fillId="0" borderId="12" xfId="0" applyFont="1" applyBorder="1" applyAlignment="1">
      <alignment vertical="center"/>
    </xf>
    <xf numFmtId="0" fontId="36" fillId="0" borderId="13" xfId="0" applyFont="1" applyBorder="1" applyAlignment="1">
      <alignment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6" fillId="0" borderId="16" xfId="0" applyFont="1" applyBorder="1" applyAlignment="1">
      <alignment horizontal="right" wrapText="1"/>
    </xf>
    <xf numFmtId="184" fontId="36" fillId="0" borderId="17" xfId="0" applyNumberFormat="1" applyFont="1" applyBorder="1" applyAlignment="1">
      <alignment horizontal="right"/>
    </xf>
    <xf numFmtId="184" fontId="36" fillId="0" borderId="16" xfId="0" applyNumberFormat="1" applyFont="1" applyBorder="1" applyAlignment="1">
      <alignment horizontal="right"/>
    </xf>
    <xf numFmtId="184" fontId="36" fillId="0" borderId="18" xfId="0" applyNumberFormat="1" applyFont="1" applyBorder="1" applyAlignment="1">
      <alignment horizontal="right"/>
    </xf>
    <xf numFmtId="184" fontId="36" fillId="0" borderId="18" xfId="0" applyNumberFormat="1" applyFont="1" applyBorder="1" applyAlignment="1">
      <alignment/>
    </xf>
    <xf numFmtId="0" fontId="36" fillId="0" borderId="18" xfId="0" applyFont="1" applyBorder="1" applyAlignment="1">
      <alignment/>
    </xf>
    <xf numFmtId="0" fontId="36" fillId="0" borderId="0" xfId="0"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6" fillId="0" borderId="0" xfId="0" applyFont="1" applyAlignment="1">
      <alignment/>
    </xf>
    <xf numFmtId="0" fontId="40"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6" fillId="0" borderId="22" xfId="0" applyFont="1" applyBorder="1" applyAlignment="1">
      <alignment horizontal="right" wrapText="1"/>
    </xf>
    <xf numFmtId="184" fontId="36" fillId="0" borderId="15" xfId="0" applyNumberFormat="1" applyFont="1" applyBorder="1" applyAlignment="1">
      <alignment horizontal="right"/>
    </xf>
    <xf numFmtId="184" fontId="36" fillId="0" borderId="22" xfId="0" applyNumberFormat="1" applyFont="1" applyBorder="1" applyAlignment="1">
      <alignment horizontal="right"/>
    </xf>
    <xf numFmtId="184" fontId="41" fillId="0" borderId="13" xfId="0" applyNumberFormat="1" applyFont="1" applyBorder="1" applyAlignment="1">
      <alignment horizontal="right"/>
    </xf>
    <xf numFmtId="184" fontId="41" fillId="0" borderId="13" xfId="0" applyNumberFormat="1" applyFont="1" applyBorder="1" applyAlignment="1">
      <alignment/>
    </xf>
    <xf numFmtId="184" fontId="41" fillId="0" borderId="18" xfId="0" applyNumberFormat="1" applyFont="1" applyBorder="1" applyAlignment="1">
      <alignment horizontal="right"/>
    </xf>
    <xf numFmtId="184" fontId="41" fillId="0" borderId="18" xfId="0" applyNumberFormat="1" applyFont="1" applyBorder="1" applyAlignment="1">
      <alignment/>
    </xf>
    <xf numFmtId="184" fontId="41" fillId="0" borderId="0" xfId="0" applyNumberFormat="1" applyFont="1" applyBorder="1" applyAlignment="1">
      <alignment horizontal="right"/>
    </xf>
    <xf numFmtId="184" fontId="41" fillId="0" borderId="0" xfId="0" applyNumberFormat="1" applyFont="1" applyBorder="1" applyAlignment="1">
      <alignment/>
    </xf>
    <xf numFmtId="0" fontId="36" fillId="0" borderId="0" xfId="0" applyFont="1" applyAlignment="1">
      <alignment/>
    </xf>
    <xf numFmtId="0" fontId="2" fillId="0" borderId="11" xfId="0" applyFont="1" applyBorder="1" applyAlignment="1">
      <alignment vertical="center"/>
    </xf>
    <xf numFmtId="0" fontId="35" fillId="0" borderId="10" xfId="0" applyFont="1" applyBorder="1" applyAlignment="1">
      <alignment vertical="center"/>
    </xf>
    <xf numFmtId="0" fontId="2" fillId="0" borderId="11" xfId="0" applyFont="1" applyBorder="1" applyAlignment="1">
      <alignment horizontal="right" vertical="center"/>
    </xf>
    <xf numFmtId="0" fontId="41" fillId="0" borderId="11" xfId="0" applyFont="1" applyBorder="1" applyAlignment="1">
      <alignment horizontal="right" vertical="center"/>
    </xf>
    <xf numFmtId="0" fontId="35"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5" fillId="0" borderId="21" xfId="0" applyFont="1" applyBorder="1" applyAlignment="1">
      <alignment vertical="center"/>
    </xf>
    <xf numFmtId="0" fontId="36"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42" fillId="0" borderId="0" xfId="0" applyFont="1" applyAlignment="1">
      <alignment/>
    </xf>
    <xf numFmtId="0" fontId="38" fillId="0" borderId="18" xfId="0" applyFont="1" applyBorder="1" applyAlignment="1">
      <alignment horizontal="left" vertical="center" wrapText="1"/>
    </xf>
    <xf numFmtId="0" fontId="0" fillId="0" borderId="0" xfId="35" applyFont="1">
      <alignment/>
      <protection/>
    </xf>
    <xf numFmtId="0" fontId="2" fillId="0" borderId="0" xfId="35" applyFont="1" applyAlignment="1" quotePrefix="1">
      <alignment horizontal="center"/>
      <protection/>
    </xf>
    <xf numFmtId="187" fontId="2" fillId="0" borderId="0" xfId="0" applyNumberFormat="1" applyFont="1" applyAlignment="1">
      <alignment/>
    </xf>
    <xf numFmtId="0" fontId="2" fillId="0" borderId="0" xfId="0" applyFont="1" applyAlignment="1">
      <alignment horizontal="right"/>
    </xf>
    <xf numFmtId="43" fontId="35" fillId="0" borderId="0" xfId="36" applyFont="1" applyAlignment="1">
      <alignment/>
    </xf>
    <xf numFmtId="184" fontId="3" fillId="0" borderId="0" xfId="0" applyNumberFormat="1" applyFont="1" applyAlignment="1">
      <alignment horizontal="right"/>
    </xf>
    <xf numFmtId="185" fontId="3" fillId="0" borderId="0" xfId="0" applyNumberFormat="1" applyFont="1" applyAlignment="1">
      <alignment horizontal="right"/>
    </xf>
    <xf numFmtId="0" fontId="3" fillId="0" borderId="0" xfId="0"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0" fontId="46" fillId="0" borderId="13" xfId="0" applyFont="1" applyBorder="1" applyAlignment="1">
      <alignment horizontal="center" vertical="center" wrapText="1"/>
    </xf>
    <xf numFmtId="0" fontId="0" fillId="0" borderId="0" xfId="0" applyFont="1" applyAlignment="1">
      <alignment/>
    </xf>
    <xf numFmtId="0" fontId="38" fillId="0" borderId="13"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Continuous"/>
    </xf>
    <xf numFmtId="0" fontId="8" fillId="0" borderId="0" xfId="34" applyFont="1">
      <alignment/>
      <protection/>
    </xf>
    <xf numFmtId="0" fontId="9" fillId="0" borderId="0" xfId="34" applyFont="1">
      <alignment/>
      <protection/>
    </xf>
    <xf numFmtId="0" fontId="0" fillId="0" borderId="0" xfId="34" applyFont="1">
      <alignment/>
      <protection/>
    </xf>
    <xf numFmtId="0" fontId="0" fillId="0" borderId="0" xfId="34" applyFont="1" applyAlignment="1">
      <alignment horizontal="left"/>
      <protection/>
    </xf>
    <xf numFmtId="0" fontId="0" fillId="0" borderId="0" xfId="34" applyFont="1" applyAlignment="1">
      <alignment horizontal="center"/>
      <protection/>
    </xf>
    <xf numFmtId="49" fontId="0" fillId="0" borderId="0" xfId="34" applyNumberFormat="1" applyFont="1" applyAlignment="1">
      <alignment horizontal="left"/>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9" fillId="0" borderId="0" xfId="34" applyFont="1" applyAlignment="1">
      <alignment horizontal="centerContinuous"/>
      <protection/>
    </xf>
    <xf numFmtId="188" fontId="8" fillId="0" borderId="0" xfId="35" applyNumberFormat="1" applyFont="1">
      <alignment/>
      <protection/>
    </xf>
    <xf numFmtId="0" fontId="49" fillId="0" borderId="0" xfId="35" applyFont="1" applyAlignment="1">
      <alignment horizontal="centerContinuous"/>
      <protection/>
    </xf>
    <xf numFmtId="0" fontId="9" fillId="0" borderId="0" xfId="35" applyFont="1" applyAlignment="1">
      <alignment horizontal="centerContinuous"/>
      <protection/>
    </xf>
    <xf numFmtId="0" fontId="8" fillId="0" borderId="0" xfId="35" applyFont="1" applyAlignment="1">
      <alignment vertical="center"/>
      <protection/>
    </xf>
    <xf numFmtId="3" fontId="8" fillId="0" borderId="0" xfId="35" applyNumberFormat="1" applyFont="1" applyAlignment="1">
      <alignment horizontal="center" vertical="center"/>
      <protection/>
    </xf>
    <xf numFmtId="0" fontId="9" fillId="0" borderId="0" xfId="35" applyFont="1" applyAlignment="1">
      <alignment vertical="center"/>
      <protection/>
    </xf>
    <xf numFmtId="0" fontId="2" fillId="0" borderId="0" xfId="35" applyFont="1" applyAlignment="1" quotePrefix="1">
      <alignment horizontal="centerContinuous" vertical="center"/>
      <protection/>
    </xf>
    <xf numFmtId="0" fontId="9" fillId="0" borderId="0" xfId="35" applyFont="1" applyAlignment="1">
      <alignment horizontal="centerContinuous" vertical="center"/>
      <protection/>
    </xf>
    <xf numFmtId="194" fontId="8" fillId="0" borderId="0" xfId="35" applyNumberFormat="1" applyFont="1">
      <alignment/>
      <protection/>
    </xf>
    <xf numFmtId="0" fontId="32"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38" fillId="0" borderId="21" xfId="0" applyFont="1" applyBorder="1" applyAlignment="1">
      <alignment horizontal="center" vertical="center"/>
    </xf>
    <xf numFmtId="0" fontId="38" fillId="0" borderId="12" xfId="0" applyFont="1" applyBorder="1" applyAlignment="1">
      <alignment horizontal="center" vertical="center"/>
    </xf>
    <xf numFmtId="49" fontId="36" fillId="0" borderId="22"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38" fillId="0" borderId="22" xfId="0"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38" fillId="0" borderId="14" xfId="0" applyFont="1" applyBorder="1" applyAlignment="1">
      <alignment horizontal="center" vertical="center"/>
    </xf>
    <xf numFmtId="0" fontId="37"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8" fillId="0" borderId="0" xfId="0" applyFont="1" applyBorder="1" applyAlignment="1">
      <alignment horizontal="center" vertical="center"/>
    </xf>
    <xf numFmtId="0" fontId="37" fillId="0" borderId="23"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4" fillId="0" borderId="19" xfId="0" applyFont="1" applyBorder="1" applyAlignment="1">
      <alignment horizontal="center" vertical="center"/>
    </xf>
    <xf numFmtId="0" fontId="39" fillId="0" borderId="12" xfId="0" applyFont="1" applyBorder="1" applyAlignment="1">
      <alignment horizontal="center" vertical="center"/>
    </xf>
    <xf numFmtId="0" fontId="2" fillId="0" borderId="19" xfId="0" applyFont="1" applyBorder="1" applyAlignment="1">
      <alignment horizontal="center" vertical="center"/>
    </xf>
    <xf numFmtId="0" fontId="34" fillId="0" borderId="22" xfId="0" applyFont="1" applyBorder="1" applyAlignment="1">
      <alignment horizontal="center" vertical="center"/>
    </xf>
    <xf numFmtId="0" fontId="34" fillId="0" borderId="15" xfId="0" applyFont="1" applyBorder="1" applyAlignment="1">
      <alignment horizontal="center" vertical="center"/>
    </xf>
    <xf numFmtId="49" fontId="38" fillId="0" borderId="21" xfId="0" applyNumberFormat="1" applyFont="1" applyBorder="1" applyAlignment="1">
      <alignment horizontal="center" vertical="center"/>
    </xf>
    <xf numFmtId="49" fontId="38" fillId="0" borderId="12"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6" fillId="0" borderId="14" xfId="0" applyFont="1" applyBorder="1" applyAlignment="1">
      <alignment horizontal="center"/>
    </xf>
    <xf numFmtId="0" fontId="0" fillId="0" borderId="14" xfId="0" applyFont="1" applyBorder="1" applyAlignment="1">
      <alignment horizontal="center"/>
    </xf>
    <xf numFmtId="0" fontId="37" fillId="0" borderId="0" xfId="0" applyFont="1" applyAlignment="1">
      <alignment horizontal="center"/>
    </xf>
    <xf numFmtId="0" fontId="0" fillId="0" borderId="0" xfId="0" applyFont="1" applyAlignment="1">
      <alignment horizontal="center"/>
    </xf>
    <xf numFmtId="0" fontId="3" fillId="0" borderId="21" xfId="0" applyFont="1" applyBorder="1" applyAlignment="1">
      <alignment horizontal="center" vertical="center"/>
    </xf>
    <xf numFmtId="0" fontId="2"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20" xfId="0" applyFont="1" applyBorder="1" applyAlignment="1">
      <alignment horizontal="center" vertical="center"/>
    </xf>
    <xf numFmtId="49" fontId="41"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1" fillId="0" borderId="14" xfId="0" applyNumberFormat="1" applyFont="1" applyBorder="1" applyAlignment="1">
      <alignment horizontal="center" vertical="center"/>
    </xf>
    <xf numFmtId="0" fontId="41" fillId="0" borderId="22" xfId="0" applyFont="1" applyBorder="1" applyAlignment="1">
      <alignment horizontal="center" vertical="center"/>
    </xf>
    <xf numFmtId="0" fontId="2" fillId="0" borderId="15" xfId="0" applyFont="1" applyBorder="1" applyAlignment="1">
      <alignment horizontal="center" vertical="center"/>
    </xf>
    <xf numFmtId="0" fontId="41" fillId="0" borderId="15" xfId="0" applyFont="1" applyBorder="1" applyAlignment="1">
      <alignment horizontal="center" vertical="center"/>
    </xf>
    <xf numFmtId="0" fontId="10" fillId="0" borderId="0" xfId="34" applyFont="1" applyAlignment="1">
      <alignment horizontal="center"/>
      <protection/>
    </xf>
    <xf numFmtId="0" fontId="2" fillId="0" borderId="0" xfId="34" applyFont="1" applyAlignment="1">
      <alignment horizont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_100年快報圖"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numRef>
          </c:cat>
          <c:val>
            <c:numRef>
              <c:f>'圖一  '!$B$3:$B$38</c:f>
              <c:numCache/>
            </c:numRef>
          </c:val>
          <c:smooth val="0"/>
        </c:ser>
        <c:marker val="1"/>
        <c:axId val="52993940"/>
        <c:axId val="718341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numRef>
          </c:cat>
          <c:val>
            <c:numRef>
              <c:f>'圖一  '!$C$3:$C$38</c:f>
              <c:numCache/>
            </c:numRef>
          </c:val>
          <c:smooth val="0"/>
        </c:ser>
        <c:marker val="1"/>
        <c:axId val="64650718"/>
        <c:axId val="44985551"/>
      </c:lineChart>
      <c:catAx>
        <c:axId val="5299394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575"/>
              <c:y val="-0.13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7183413"/>
        <c:crossesAt val="5000"/>
        <c:auto val="0"/>
        <c:lblOffset val="100"/>
        <c:tickLblSkip val="1"/>
        <c:noMultiLvlLbl val="0"/>
      </c:catAx>
      <c:valAx>
        <c:axId val="7183413"/>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2993940"/>
        <c:crossesAt val="1"/>
        <c:crossBetween val="between"/>
        <c:dispUnits/>
        <c:majorUnit val="1000"/>
      </c:valAx>
      <c:catAx>
        <c:axId val="6465071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875"/>
              <c:y val="0.137"/>
            </c:manualLayout>
          </c:layout>
          <c:overlay val="0"/>
          <c:spPr>
            <a:noFill/>
            <a:ln>
              <a:noFill/>
            </a:ln>
          </c:spPr>
        </c:title>
        <c:delete val="1"/>
        <c:majorTickMark val="out"/>
        <c:minorTickMark val="none"/>
        <c:tickLblPos val="nextTo"/>
        <c:crossAx val="44985551"/>
        <c:crossesAt val="5000"/>
        <c:auto val="0"/>
        <c:lblOffset val="100"/>
        <c:tickLblSkip val="1"/>
        <c:noMultiLvlLbl val="0"/>
      </c:catAx>
      <c:valAx>
        <c:axId val="44985551"/>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9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4650718"/>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75"/>
          <c:w val="0.95875"/>
          <c:h val="0.886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'!$D$3:$D$14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'!$E$3:$E$14</c:f>
              <c:numCache/>
            </c:numRef>
          </c:val>
        </c:ser>
        <c:gapWidth val="50"/>
        <c:axId val="2216776"/>
        <c:axId val="19950985"/>
      </c:barChart>
      <c:catAx>
        <c:axId val="221677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0375"/>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9950985"/>
        <c:crosses val="autoZero"/>
        <c:auto val="0"/>
        <c:lblOffset val="100"/>
        <c:tickLblSkip val="1"/>
        <c:noMultiLvlLbl val="0"/>
      </c:catAx>
      <c:valAx>
        <c:axId val="19950985"/>
        <c:scaling>
          <c:orientation val="minMax"/>
          <c:max val="29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 </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 MILLION</a:t>
                </a:r>
              </a:p>
            </c:rich>
          </c:tx>
          <c:layout>
            <c:manualLayout>
              <c:xMode val="factor"/>
              <c:yMode val="factor"/>
              <c:x val="0.010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216776"/>
        <c:crossesAt val="1"/>
        <c:crossBetween val="between"/>
        <c:dispUnits/>
        <c:majorUnit val="1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
          <c:w val="0.9585"/>
          <c:h val="0.887"/>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'!$B$3:$B$14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'!$C$3:$C$14</c:f>
              <c:numCache/>
            </c:numRef>
          </c:val>
        </c:ser>
        <c:gapWidth val="50"/>
        <c:axId val="45341138"/>
        <c:axId val="5417059"/>
      </c:barChart>
      <c:catAx>
        <c:axId val="4534113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042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417059"/>
        <c:crossesAt val="0"/>
        <c:auto val="0"/>
        <c:lblOffset val="100"/>
        <c:tickLblSkip val="1"/>
        <c:noMultiLvlLbl val="0"/>
      </c:catAx>
      <c:valAx>
        <c:axId val="5417059"/>
        <c:scaling>
          <c:orientation val="minMax"/>
          <c:max val="29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MILLION</a:t>
                </a:r>
              </a:p>
            </c:rich>
          </c:tx>
          <c:layout>
            <c:manualLayout>
              <c:xMode val="factor"/>
              <c:yMode val="factor"/>
              <c:x val="0.0102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5341138"/>
        <c:crossesAt val="1"/>
        <c:crossBetween val="between"/>
        <c:dispUnits/>
        <c:majorUnit val="1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23825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66675</xdr:colOff>
      <xdr:row>17</xdr:row>
      <xdr:rowOff>200025</xdr:rowOff>
    </xdr:from>
    <xdr:to>
      <xdr:col>8</xdr:col>
      <xdr:colOff>66675</xdr:colOff>
      <xdr:row>18</xdr:row>
      <xdr:rowOff>276225</xdr:rowOff>
    </xdr:to>
    <xdr:sp>
      <xdr:nvSpPr>
        <xdr:cNvPr id="2" name="Line 3"/>
        <xdr:cNvSpPr>
          <a:spLocks/>
        </xdr:cNvSpPr>
      </xdr:nvSpPr>
      <xdr:spPr>
        <a:xfrm>
          <a:off x="6038850" y="503872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276225</xdr:rowOff>
    </xdr:from>
    <xdr:to>
      <xdr:col>9</xdr:col>
      <xdr:colOff>19050</xdr:colOff>
      <xdr:row>18</xdr:row>
      <xdr:rowOff>276225</xdr:rowOff>
    </xdr:to>
    <xdr:sp>
      <xdr:nvSpPr>
        <xdr:cNvPr id="3" name="Line 4"/>
        <xdr:cNvSpPr>
          <a:spLocks/>
        </xdr:cNvSpPr>
      </xdr:nvSpPr>
      <xdr:spPr>
        <a:xfrm>
          <a:off x="6048375" y="54006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9</xdr:col>
      <xdr:colOff>819150</xdr:colOff>
      <xdr:row>18</xdr:row>
      <xdr:rowOff>266700</xdr:rowOff>
    </xdr:from>
    <xdr:to>
      <xdr:col>10</xdr:col>
      <xdr:colOff>781050</xdr:colOff>
      <xdr:row>18</xdr:row>
      <xdr:rowOff>266700</xdr:rowOff>
    </xdr:to>
    <xdr:sp>
      <xdr:nvSpPr>
        <xdr:cNvPr id="5" name="Line 6"/>
        <xdr:cNvSpPr>
          <a:spLocks/>
        </xdr:cNvSpPr>
      </xdr:nvSpPr>
      <xdr:spPr>
        <a:xfrm>
          <a:off x="7658100" y="5391150"/>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12</xdr:col>
      <xdr:colOff>9525</xdr:colOff>
      <xdr:row>18</xdr:row>
      <xdr:rowOff>266700</xdr:rowOff>
    </xdr:to>
    <xdr:sp>
      <xdr:nvSpPr>
        <xdr:cNvPr id="7" name="Line 8"/>
        <xdr:cNvSpPr>
          <a:spLocks/>
        </xdr:cNvSpPr>
      </xdr:nvSpPr>
      <xdr:spPr>
        <a:xfrm>
          <a:off x="8715375" y="539115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28575</xdr:colOff>
      <xdr:row>18</xdr:row>
      <xdr:rowOff>276225</xdr:rowOff>
    </xdr:from>
    <xdr:to>
      <xdr:col>13</xdr:col>
      <xdr:colOff>857250</xdr:colOff>
      <xdr:row>18</xdr:row>
      <xdr:rowOff>276225</xdr:rowOff>
    </xdr:to>
    <xdr:sp>
      <xdr:nvSpPr>
        <xdr:cNvPr id="9" name="Line 10"/>
        <xdr:cNvSpPr>
          <a:spLocks/>
        </xdr:cNvSpPr>
      </xdr:nvSpPr>
      <xdr:spPr>
        <a:xfrm>
          <a:off x="10334625" y="5400675"/>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6</xdr:col>
      <xdr:colOff>752475</xdr:colOff>
      <xdr:row>18</xdr:row>
      <xdr:rowOff>276225</xdr:rowOff>
    </xdr:from>
    <xdr:ext cx="828675" cy="0"/>
    <xdr:sp>
      <xdr:nvSpPr>
        <xdr:cNvPr id="10" name="Line 11"/>
        <xdr:cNvSpPr>
          <a:spLocks/>
        </xdr:cNvSpPr>
      </xdr:nvSpPr>
      <xdr:spPr>
        <a:xfrm>
          <a:off x="4991100" y="5400675"/>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lash10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概況1"/>
      <sheetName val="概況2"/>
      <sheetName val="table1"/>
      <sheetName val="table2"/>
      <sheetName val="table3"/>
      <sheetName val="table4"/>
      <sheetName val="table5"/>
      <sheetName val="LastYear"/>
    </sheetNames>
    <sheetDataSet>
      <sheetData sheetId="4">
        <row r="14">
          <cell r="C14">
            <v>24281.7</v>
          </cell>
        </row>
        <row r="15">
          <cell r="C15">
            <v>19851.7</v>
          </cell>
        </row>
        <row r="16">
          <cell r="C16">
            <v>30073.3</v>
          </cell>
        </row>
        <row r="17">
          <cell r="C17">
            <v>25102.4</v>
          </cell>
        </row>
        <row r="18">
          <cell r="C18">
            <v>27143</v>
          </cell>
        </row>
        <row r="19">
          <cell r="C19">
            <v>28071.8</v>
          </cell>
        </row>
        <row r="20">
          <cell r="C20">
            <v>25979.3</v>
          </cell>
        </row>
        <row r="21">
          <cell r="C21">
            <v>29553.5</v>
          </cell>
        </row>
        <row r="22">
          <cell r="C22">
            <v>27548.7</v>
          </cell>
        </row>
      </sheetData>
      <sheetData sheetId="5">
        <row r="14">
          <cell r="C14">
            <v>23559.5</v>
          </cell>
        </row>
        <row r="15">
          <cell r="C15">
            <v>17025.6</v>
          </cell>
        </row>
        <row r="16">
          <cell r="C16">
            <v>29247.9</v>
          </cell>
        </row>
        <row r="17">
          <cell r="C17">
            <v>24936.9</v>
          </cell>
        </row>
        <row r="18">
          <cell r="C18">
            <v>25514.7</v>
          </cell>
        </row>
        <row r="19">
          <cell r="C19">
            <v>26534.8</v>
          </cell>
        </row>
        <row r="20">
          <cell r="C20">
            <v>24115.8</v>
          </cell>
        </row>
        <row r="21">
          <cell r="C21">
            <v>25673.8</v>
          </cell>
        </row>
        <row r="22">
          <cell r="C22">
            <v>26608.7</v>
          </cell>
        </row>
      </sheetData>
      <sheetData sheetId="8">
        <row r="13">
          <cell r="L13">
            <v>16771.600000000002</v>
          </cell>
          <cell r="M13">
            <v>185347.30000000002</v>
          </cell>
          <cell r="N13">
            <v>34090</v>
          </cell>
          <cell r="O13">
            <v>151119.40000000002</v>
          </cell>
        </row>
        <row r="14">
          <cell r="B14">
            <v>19264.5</v>
          </cell>
          <cell r="C14">
            <v>18215.3</v>
          </cell>
          <cell r="L14">
            <v>1620.2</v>
          </cell>
          <cell r="M14">
            <v>17644.3</v>
          </cell>
          <cell r="N14">
            <v>3568</v>
          </cell>
          <cell r="O14">
            <v>14647.3</v>
          </cell>
        </row>
        <row r="15">
          <cell r="B15">
            <v>17833.2</v>
          </cell>
          <cell r="C15">
            <v>15751.6</v>
          </cell>
          <cell r="L15">
            <v>1612.6</v>
          </cell>
          <cell r="M15">
            <v>16220.6</v>
          </cell>
          <cell r="N15">
            <v>2535.8</v>
          </cell>
          <cell r="O15">
            <v>13215.8</v>
          </cell>
        </row>
        <row r="16">
          <cell r="B16">
            <v>24364.6</v>
          </cell>
          <cell r="C16">
            <v>21739.7</v>
          </cell>
          <cell r="L16">
            <v>1869.2</v>
          </cell>
          <cell r="M16">
            <v>22495.4</v>
          </cell>
          <cell r="N16">
            <v>4002.1</v>
          </cell>
          <cell r="O16">
            <v>17737.6</v>
          </cell>
        </row>
        <row r="17">
          <cell r="B17">
            <v>21929.3</v>
          </cell>
          <cell r="C17">
            <v>21065.3</v>
          </cell>
          <cell r="L17">
            <v>1821.3</v>
          </cell>
          <cell r="M17">
            <v>20108</v>
          </cell>
          <cell r="N17">
            <v>3788</v>
          </cell>
          <cell r="O17">
            <v>17277.3</v>
          </cell>
        </row>
        <row r="18">
          <cell r="B18">
            <v>23141</v>
          </cell>
          <cell r="C18">
            <v>20044</v>
          </cell>
          <cell r="L18">
            <v>2118.3</v>
          </cell>
          <cell r="M18">
            <v>21022.7</v>
          </cell>
          <cell r="N18">
            <v>3442.5</v>
          </cell>
          <cell r="O18">
            <v>16601.5</v>
          </cell>
        </row>
        <row r="19">
          <cell r="B19">
            <v>23467.2</v>
          </cell>
          <cell r="C19">
            <v>21777.8</v>
          </cell>
          <cell r="L19">
            <v>2011.5</v>
          </cell>
          <cell r="M19">
            <v>21455.7</v>
          </cell>
          <cell r="N19">
            <v>4038</v>
          </cell>
          <cell r="O19">
            <v>17739.8</v>
          </cell>
        </row>
        <row r="20">
          <cell r="B20">
            <v>23866.6</v>
          </cell>
          <cell r="C20">
            <v>21462.4</v>
          </cell>
          <cell r="L20">
            <v>1934.2</v>
          </cell>
          <cell r="M20">
            <v>21932.4</v>
          </cell>
          <cell r="N20">
            <v>3902.1</v>
          </cell>
          <cell r="O20">
            <v>17560.3</v>
          </cell>
        </row>
        <row r="21">
          <cell r="B21">
            <v>24501.1</v>
          </cell>
          <cell r="C21">
            <v>22386.8</v>
          </cell>
          <cell r="L21">
            <v>2015.5</v>
          </cell>
          <cell r="M21">
            <v>22485.5</v>
          </cell>
          <cell r="N21">
            <v>4099.7</v>
          </cell>
          <cell r="O21">
            <v>18287.2</v>
          </cell>
        </row>
        <row r="22">
          <cell r="B22">
            <v>23751.5</v>
          </cell>
          <cell r="C22">
            <v>22766.4</v>
          </cell>
          <cell r="L22">
            <v>1768.8</v>
          </cell>
          <cell r="M22">
            <v>21982.7</v>
          </cell>
          <cell r="N22">
            <v>4713.8</v>
          </cell>
          <cell r="O22">
            <v>18052.6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9.00390625" defaultRowHeight="16.5"/>
  <cols>
    <col min="1" max="1" width="3.875" style="14" customWidth="1"/>
    <col min="2" max="2" width="6.25390625" style="14" customWidth="1"/>
    <col min="3" max="3" width="14.625" style="14" customWidth="1"/>
    <col min="4" max="4" width="9.50390625" style="14" customWidth="1"/>
    <col min="5" max="5" width="13.375" style="14" customWidth="1"/>
    <col min="6" max="6" width="8.875" style="14" customWidth="1"/>
    <col min="7" max="7" width="6.875" style="14" customWidth="1"/>
    <col min="8" max="8" width="7.25390625" style="14" customWidth="1"/>
    <col min="9" max="9" width="6.375" style="14" customWidth="1"/>
    <col min="10" max="10" width="5.25390625" style="14" customWidth="1"/>
    <col min="11" max="11" width="7.50390625" style="14" customWidth="1"/>
    <col min="12" max="12" width="4.875" style="14" customWidth="1"/>
    <col min="13" max="13" width="13.125" style="14" customWidth="1"/>
    <col min="14" max="14" width="14.50390625" style="14" customWidth="1"/>
    <col min="15" max="16384" width="8.875" style="14" customWidth="1"/>
  </cols>
  <sheetData>
    <row r="1" spans="1:14" ht="24" customHeight="1">
      <c r="A1" s="110" t="s">
        <v>38</v>
      </c>
      <c r="B1" s="111"/>
      <c r="C1" s="111"/>
      <c r="D1" s="111"/>
      <c r="E1" s="111"/>
      <c r="F1" s="111"/>
      <c r="G1" s="111"/>
      <c r="H1" s="111"/>
      <c r="I1" s="111"/>
      <c r="J1" s="111"/>
      <c r="K1" s="111"/>
      <c r="L1" s="111"/>
      <c r="M1" s="111"/>
      <c r="N1" s="111"/>
    </row>
    <row r="2" ht="17.25" customHeight="1">
      <c r="F2" s="78"/>
    </row>
    <row r="3" spans="1:14" ht="17.25" customHeight="1">
      <c r="A3" s="112" t="s">
        <v>34</v>
      </c>
      <c r="B3" s="112"/>
      <c r="C3" s="112"/>
      <c r="D3" s="112"/>
      <c r="E3" s="112"/>
      <c r="F3" s="112"/>
      <c r="G3" s="112"/>
      <c r="H3" s="112"/>
      <c r="I3" s="112"/>
      <c r="J3" s="112"/>
      <c r="K3" s="112"/>
      <c r="L3" s="112"/>
      <c r="M3" s="112"/>
      <c r="N3" s="113"/>
    </row>
    <row r="4" ht="17.25" customHeight="1">
      <c r="A4" s="19" t="s">
        <v>12</v>
      </c>
    </row>
    <row r="5" ht="17.25" customHeight="1">
      <c r="A5" s="19" t="s">
        <v>13</v>
      </c>
    </row>
    <row r="6" spans="2:11" s="19" customFormat="1" ht="17.25" customHeight="1">
      <c r="B6" s="76" t="s">
        <v>39</v>
      </c>
      <c r="D6" s="82"/>
      <c r="H6" s="83"/>
      <c r="K6" s="84"/>
    </row>
    <row r="7" spans="2:11" s="19" customFormat="1" ht="17.25" customHeight="1">
      <c r="B7" s="19" t="s">
        <v>40</v>
      </c>
      <c r="D7" s="82"/>
      <c r="H7" s="83"/>
      <c r="K7" s="84"/>
    </row>
    <row r="8" s="19" customFormat="1" ht="17.25" customHeight="1">
      <c r="A8" s="19" t="s">
        <v>14</v>
      </c>
    </row>
    <row r="9" spans="2:13" s="19" customFormat="1" ht="17.25" customHeight="1">
      <c r="B9" s="19" t="s">
        <v>41</v>
      </c>
      <c r="E9" s="82"/>
      <c r="I9" s="82"/>
      <c r="J9" s="77"/>
      <c r="M9" s="84"/>
    </row>
    <row r="10" spans="2:13" s="19" customFormat="1" ht="17.25" customHeight="1">
      <c r="B10" s="19" t="s">
        <v>42</v>
      </c>
      <c r="E10" s="85"/>
      <c r="I10" s="82"/>
      <c r="J10" s="77"/>
      <c r="M10" s="84"/>
    </row>
    <row r="11" s="19" customFormat="1" ht="17.25" customHeight="1">
      <c r="A11" s="19" t="s">
        <v>15</v>
      </c>
    </row>
    <row r="12" spans="2:11" s="19" customFormat="1" ht="17.25" customHeight="1">
      <c r="B12" s="19" t="s">
        <v>43</v>
      </c>
      <c r="D12" s="82"/>
      <c r="H12" s="82"/>
      <c r="K12" s="86"/>
    </row>
    <row r="13" spans="2:11" s="19" customFormat="1" ht="17.25" customHeight="1">
      <c r="B13" s="19" t="s">
        <v>44</v>
      </c>
      <c r="D13" s="82"/>
      <c r="H13" s="82"/>
      <c r="K13" s="86"/>
    </row>
    <row r="14" s="19" customFormat="1" ht="17.25" customHeight="1">
      <c r="A14" s="19" t="s">
        <v>16</v>
      </c>
    </row>
    <row r="15" spans="1:2" s="19" customFormat="1" ht="17.25" customHeight="1">
      <c r="A15" s="77"/>
      <c r="B15" s="19" t="s">
        <v>17</v>
      </c>
    </row>
    <row r="16" spans="3:9" s="19" customFormat="1" ht="17.25" customHeight="1">
      <c r="C16" s="19" t="s">
        <v>18</v>
      </c>
      <c r="D16" s="79">
        <v>2253.3</v>
      </c>
      <c r="E16" s="19" t="s">
        <v>36</v>
      </c>
      <c r="H16" s="80">
        <v>0.082</v>
      </c>
      <c r="I16" s="19" t="s">
        <v>20</v>
      </c>
    </row>
    <row r="17" spans="3:9" s="19" customFormat="1" ht="17.25" customHeight="1">
      <c r="C17" s="19" t="s">
        <v>21</v>
      </c>
      <c r="D17" s="79">
        <v>800.6</v>
      </c>
      <c r="E17" s="19" t="s">
        <v>19</v>
      </c>
      <c r="H17" s="80">
        <v>0.029</v>
      </c>
      <c r="I17" s="19" t="s">
        <v>20</v>
      </c>
    </row>
    <row r="18" spans="3:9" s="19" customFormat="1" ht="17.25" customHeight="1">
      <c r="C18" s="19" t="s">
        <v>22</v>
      </c>
      <c r="D18" s="79">
        <v>400.8</v>
      </c>
      <c r="E18" s="19" t="s">
        <v>19</v>
      </c>
      <c r="H18" s="80">
        <v>0.015</v>
      </c>
      <c r="I18" s="19" t="s">
        <v>20</v>
      </c>
    </row>
    <row r="19" spans="3:9" s="19" customFormat="1" ht="17.25" customHeight="1">
      <c r="C19" s="19" t="s">
        <v>23</v>
      </c>
      <c r="D19" s="79">
        <v>24094</v>
      </c>
      <c r="E19" s="19" t="s">
        <v>19</v>
      </c>
      <c r="H19" s="80">
        <v>0.874</v>
      </c>
      <c r="I19" s="19" t="s">
        <v>20</v>
      </c>
    </row>
    <row r="20" spans="1:8" s="19" customFormat="1" ht="17.25" customHeight="1">
      <c r="A20" s="77"/>
      <c r="B20" s="19" t="s">
        <v>24</v>
      </c>
      <c r="D20" s="81"/>
      <c r="H20" s="81"/>
    </row>
    <row r="21" spans="3:9" s="19" customFormat="1" ht="17.25" customHeight="1">
      <c r="C21" s="19" t="s">
        <v>18</v>
      </c>
      <c r="D21" s="79">
        <v>719.6</v>
      </c>
      <c r="E21" s="19" t="s">
        <v>25</v>
      </c>
      <c r="H21" s="80">
        <v>0.027</v>
      </c>
      <c r="I21" s="19" t="s">
        <v>20</v>
      </c>
    </row>
    <row r="22" spans="3:9" s="19" customFormat="1" ht="17.25" customHeight="1">
      <c r="C22" s="19" t="s">
        <v>21</v>
      </c>
      <c r="D22" s="79">
        <v>3662</v>
      </c>
      <c r="E22" s="19" t="s">
        <v>25</v>
      </c>
      <c r="H22" s="80">
        <v>0.138</v>
      </c>
      <c r="I22" s="19" t="s">
        <v>20</v>
      </c>
    </row>
    <row r="23" spans="3:9" s="19" customFormat="1" ht="17.25" customHeight="1">
      <c r="C23" s="19" t="s">
        <v>37</v>
      </c>
      <c r="D23" s="79">
        <v>290.7</v>
      </c>
      <c r="E23" s="19" t="s">
        <v>25</v>
      </c>
      <c r="H23" s="80">
        <v>0.011</v>
      </c>
      <c r="I23" s="19" t="s">
        <v>20</v>
      </c>
    </row>
    <row r="24" spans="3:9" s="19" customFormat="1" ht="17.25" customHeight="1">
      <c r="C24" s="19" t="s">
        <v>23</v>
      </c>
      <c r="D24" s="79">
        <v>21936.4</v>
      </c>
      <c r="E24" s="19" t="s">
        <v>25</v>
      </c>
      <c r="H24" s="80">
        <v>0.824</v>
      </c>
      <c r="I24" s="19" t="s">
        <v>20</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zoomScale="95" zoomScaleNormal="95" workbookViewId="0" topLeftCell="A1">
      <selection activeCell="A1" sqref="A1"/>
    </sheetView>
  </sheetViews>
  <sheetFormatPr defaultColWidth="9.00390625" defaultRowHeight="16.5"/>
  <cols>
    <col min="1" max="1" width="11.50390625" style="20" customWidth="1"/>
    <col min="2" max="2" width="2.75390625" style="20" customWidth="1"/>
    <col min="3" max="3" width="10.625" style="23" customWidth="1"/>
    <col min="4" max="4" width="2.75390625" style="23" customWidth="1"/>
    <col min="5" max="5" width="10.625" style="23" customWidth="1"/>
    <col min="6" max="6" width="2.75390625" style="23" customWidth="1"/>
    <col min="7" max="7" width="10.625" style="23" customWidth="1"/>
    <col min="8" max="8" width="2.75390625" style="23" customWidth="1"/>
    <col min="9" max="9" width="10.625" style="23" customWidth="1"/>
    <col min="10" max="10" width="2.75390625" style="23" customWidth="1"/>
    <col min="11" max="11" width="10.625" style="23" customWidth="1"/>
    <col min="12" max="12" width="2.75390625" style="23" customWidth="1"/>
    <col min="13" max="13" width="10.00390625" style="23" customWidth="1"/>
    <col min="14" max="14" width="10.875" style="19" customWidth="1"/>
    <col min="15" max="15" width="7.125" style="19" customWidth="1"/>
    <col min="16" max="16" width="10.875" style="19" customWidth="1"/>
    <col min="17" max="17" width="7.75390625" style="19" customWidth="1"/>
    <col min="18" max="20" width="14.50390625" style="19" customWidth="1"/>
    <col min="21" max="16384" width="8.875" style="19" customWidth="1"/>
  </cols>
  <sheetData>
    <row r="1" spans="1:20" s="14" customFormat="1" ht="24.75" customHeight="1">
      <c r="A1" s="9" t="s">
        <v>48</v>
      </c>
      <c r="B1" s="10"/>
      <c r="C1" s="11"/>
      <c r="D1" s="11"/>
      <c r="E1" s="11"/>
      <c r="F1" s="11"/>
      <c r="G1" s="11"/>
      <c r="H1" s="11"/>
      <c r="I1" s="11"/>
      <c r="J1" s="11"/>
      <c r="K1" s="11"/>
      <c r="L1" s="11"/>
      <c r="M1" s="11"/>
      <c r="N1" s="12"/>
      <c r="O1" s="12"/>
      <c r="P1" s="12"/>
      <c r="Q1" s="12"/>
      <c r="R1" s="13"/>
      <c r="S1" s="13"/>
      <c r="T1" s="13"/>
    </row>
    <row r="2" spans="1:20" ht="15" customHeight="1">
      <c r="A2" s="15" t="s">
        <v>49</v>
      </c>
      <c r="B2" s="15"/>
      <c r="C2" s="16"/>
      <c r="D2" s="16"/>
      <c r="E2" s="16"/>
      <c r="F2" s="16"/>
      <c r="G2" s="16"/>
      <c r="H2" s="16"/>
      <c r="I2" s="16"/>
      <c r="J2" s="16"/>
      <c r="K2" s="16"/>
      <c r="L2" s="16"/>
      <c r="M2" s="16"/>
      <c r="N2" s="17"/>
      <c r="O2" s="17"/>
      <c r="P2" s="17"/>
      <c r="Q2" s="17"/>
      <c r="R2" s="18"/>
      <c r="S2" s="18"/>
      <c r="T2" s="18"/>
    </row>
    <row r="3" spans="1:20" ht="15" customHeight="1">
      <c r="A3" s="15"/>
      <c r="B3" s="15"/>
      <c r="C3" s="16"/>
      <c r="D3" s="16"/>
      <c r="E3" s="16"/>
      <c r="F3" s="16"/>
      <c r="G3" s="16"/>
      <c r="H3" s="16"/>
      <c r="I3" s="16"/>
      <c r="J3" s="16"/>
      <c r="K3" s="16"/>
      <c r="L3" s="16"/>
      <c r="M3" s="16"/>
      <c r="N3" s="17"/>
      <c r="O3" s="17"/>
      <c r="P3" s="16" t="s">
        <v>50</v>
      </c>
      <c r="Q3" s="17"/>
      <c r="R3" s="18"/>
      <c r="S3" s="18"/>
      <c r="T3" s="18"/>
    </row>
    <row r="4" spans="1:20" ht="15" customHeight="1" hidden="1">
      <c r="A4" s="15"/>
      <c r="B4" s="15"/>
      <c r="C4" s="16"/>
      <c r="D4" s="16"/>
      <c r="E4" s="16"/>
      <c r="F4" s="16"/>
      <c r="G4" s="16"/>
      <c r="H4" s="16"/>
      <c r="I4" s="16"/>
      <c r="J4" s="16"/>
      <c r="K4" s="16"/>
      <c r="L4" s="16"/>
      <c r="M4" s="16"/>
      <c r="N4" s="17"/>
      <c r="O4" s="17"/>
      <c r="P4" s="11"/>
      <c r="Q4" s="17"/>
      <c r="R4" s="18"/>
      <c r="S4" s="18"/>
      <c r="T4" s="18"/>
    </row>
    <row r="5" spans="1:20" ht="15" customHeight="1" hidden="1">
      <c r="A5" s="15"/>
      <c r="B5" s="15"/>
      <c r="C5" s="16"/>
      <c r="D5" s="16"/>
      <c r="E5" s="16"/>
      <c r="F5" s="16"/>
      <c r="G5" s="16"/>
      <c r="H5" s="16"/>
      <c r="I5" s="16"/>
      <c r="J5" s="16"/>
      <c r="K5" s="16"/>
      <c r="L5" s="16"/>
      <c r="M5" s="16"/>
      <c r="N5" s="17"/>
      <c r="O5" s="17"/>
      <c r="P5" s="11"/>
      <c r="Q5" s="17"/>
      <c r="R5" s="18"/>
      <c r="S5" s="18"/>
      <c r="T5" s="18"/>
    </row>
    <row r="6" spans="1:17" ht="15" customHeight="1">
      <c r="A6" s="20" t="s">
        <v>51</v>
      </c>
      <c r="B6" s="21"/>
      <c r="C6" s="22" t="s">
        <v>52</v>
      </c>
      <c r="D6" s="22"/>
      <c r="P6" s="15" t="s">
        <v>53</v>
      </c>
      <c r="Q6" s="17"/>
    </row>
    <row r="7" spans="1:17" s="25" customFormat="1" ht="15" customHeight="1">
      <c r="A7" s="24"/>
      <c r="B7" s="126" t="s">
        <v>54</v>
      </c>
      <c r="C7" s="127"/>
      <c r="D7" s="127"/>
      <c r="E7" s="127"/>
      <c r="F7" s="127"/>
      <c r="G7" s="128"/>
      <c r="H7" s="126" t="s">
        <v>55</v>
      </c>
      <c r="I7" s="127"/>
      <c r="J7" s="127"/>
      <c r="K7" s="127"/>
      <c r="L7" s="127"/>
      <c r="M7" s="128"/>
      <c r="N7" s="132" t="s">
        <v>56</v>
      </c>
      <c r="O7" s="132"/>
      <c r="P7" s="132"/>
      <c r="Q7" s="133"/>
    </row>
    <row r="8" spans="1:17" s="25" customFormat="1" ht="15" customHeight="1">
      <c r="A8" s="26" t="s">
        <v>57</v>
      </c>
      <c r="B8" s="129">
        <v>2011</v>
      </c>
      <c r="C8" s="130"/>
      <c r="D8" s="130"/>
      <c r="E8" s="130"/>
      <c r="F8" s="130"/>
      <c r="G8" s="131"/>
      <c r="H8" s="129">
        <v>2010</v>
      </c>
      <c r="I8" s="130"/>
      <c r="J8" s="130"/>
      <c r="K8" s="130"/>
      <c r="L8" s="130"/>
      <c r="M8" s="131"/>
      <c r="N8" s="125" t="s">
        <v>58</v>
      </c>
      <c r="O8" s="134"/>
      <c r="P8" s="134"/>
      <c r="Q8" s="135"/>
    </row>
    <row r="9" spans="1:17" s="25" customFormat="1" ht="15" customHeight="1">
      <c r="A9" s="27" t="s">
        <v>59</v>
      </c>
      <c r="B9" s="114" t="s">
        <v>60</v>
      </c>
      <c r="C9" s="115"/>
      <c r="D9" s="114" t="s">
        <v>61</v>
      </c>
      <c r="E9" s="115"/>
      <c r="F9" s="114" t="s">
        <v>62</v>
      </c>
      <c r="G9" s="115"/>
      <c r="H9" s="120" t="s">
        <v>60</v>
      </c>
      <c r="I9" s="121"/>
      <c r="J9" s="114" t="s">
        <v>61</v>
      </c>
      <c r="K9" s="115"/>
      <c r="L9" s="114" t="s">
        <v>62</v>
      </c>
      <c r="M9" s="115"/>
      <c r="N9" s="120" t="s">
        <v>60</v>
      </c>
      <c r="O9" s="121"/>
      <c r="P9" s="124" t="s">
        <v>61</v>
      </c>
      <c r="Q9" s="115"/>
    </row>
    <row r="10" spans="1:17" s="25" customFormat="1" ht="15" customHeight="1">
      <c r="A10" s="28"/>
      <c r="B10" s="116" t="s">
        <v>63</v>
      </c>
      <c r="C10" s="117"/>
      <c r="D10" s="116" t="s">
        <v>64</v>
      </c>
      <c r="E10" s="117"/>
      <c r="F10" s="114" t="s">
        <v>65</v>
      </c>
      <c r="G10" s="115"/>
      <c r="H10" s="116" t="s">
        <v>63</v>
      </c>
      <c r="I10" s="117"/>
      <c r="J10" s="116" t="s">
        <v>64</v>
      </c>
      <c r="K10" s="117"/>
      <c r="L10" s="114" t="s">
        <v>65</v>
      </c>
      <c r="M10" s="115"/>
      <c r="N10" s="122" t="s">
        <v>66</v>
      </c>
      <c r="O10" s="123"/>
      <c r="P10" s="125" t="s">
        <v>67</v>
      </c>
      <c r="Q10" s="123"/>
    </row>
    <row r="11" spans="1:17" s="25" customFormat="1" ht="15" customHeight="1">
      <c r="A11" s="29" t="s">
        <v>68</v>
      </c>
      <c r="B11" s="116" t="s">
        <v>69</v>
      </c>
      <c r="C11" s="117"/>
      <c r="D11" s="116" t="s">
        <v>70</v>
      </c>
      <c r="E11" s="117"/>
      <c r="F11" s="116" t="s">
        <v>71</v>
      </c>
      <c r="G11" s="117"/>
      <c r="H11" s="116" t="s">
        <v>69</v>
      </c>
      <c r="I11" s="117"/>
      <c r="J11" s="116" t="s">
        <v>70</v>
      </c>
      <c r="K11" s="117"/>
      <c r="L11" s="116" t="s">
        <v>71</v>
      </c>
      <c r="M11" s="117"/>
      <c r="N11" s="30" t="s">
        <v>72</v>
      </c>
      <c r="O11" s="31"/>
      <c r="P11" s="30" t="s">
        <v>72</v>
      </c>
      <c r="Q11" s="32"/>
    </row>
    <row r="12" spans="1:17" s="25" customFormat="1" ht="15" customHeight="1">
      <c r="A12" s="33" t="s">
        <v>73</v>
      </c>
      <c r="B12" s="118" t="s">
        <v>74</v>
      </c>
      <c r="C12" s="119"/>
      <c r="D12" s="118" t="s">
        <v>75</v>
      </c>
      <c r="E12" s="119"/>
      <c r="F12" s="118" t="s">
        <v>76</v>
      </c>
      <c r="G12" s="119"/>
      <c r="H12" s="118" t="s">
        <v>77</v>
      </c>
      <c r="I12" s="119"/>
      <c r="J12" s="118" t="s">
        <v>78</v>
      </c>
      <c r="K12" s="119"/>
      <c r="L12" s="118" t="s">
        <v>79</v>
      </c>
      <c r="M12" s="119"/>
      <c r="N12" s="34" t="s">
        <v>80</v>
      </c>
      <c r="O12" s="35" t="s">
        <v>81</v>
      </c>
      <c r="P12" s="34" t="s">
        <v>80</v>
      </c>
      <c r="Q12" s="36" t="s">
        <v>81</v>
      </c>
    </row>
    <row r="13" spans="1:17" ht="27.75" customHeight="1">
      <c r="A13" s="73" t="s">
        <v>82</v>
      </c>
      <c r="B13" s="37"/>
      <c r="C13" s="38">
        <f>SUM(C14:C22)</f>
        <v>237605.4</v>
      </c>
      <c r="D13" s="39"/>
      <c r="E13" s="38">
        <f>SUM(E14:E22)</f>
        <v>223217.69999999998</v>
      </c>
      <c r="F13" s="39"/>
      <c r="G13" s="38">
        <f>SUM(G14:G22)</f>
        <v>14387.7</v>
      </c>
      <c r="H13" s="37"/>
      <c r="I13" s="38">
        <f>SUM(I14:I25)</f>
        <v>202119</v>
      </c>
      <c r="J13" s="39"/>
      <c r="K13" s="38">
        <f>SUM(K14:K25)</f>
        <v>185209.3</v>
      </c>
      <c r="L13" s="39"/>
      <c r="M13" s="38">
        <f>SUM(M14:M25)</f>
        <v>16909.699999999997</v>
      </c>
      <c r="N13" s="40">
        <f>SUM(N14:N25)</f>
        <v>35486.40000000001</v>
      </c>
      <c r="O13" s="40">
        <f aca="true" t="shared" si="0" ref="O13:O22">SUM(N13*100/I13)</f>
        <v>17.55718166030903</v>
      </c>
      <c r="P13" s="40">
        <f>SUM(P14:P25)</f>
        <v>38008.399999999994</v>
      </c>
      <c r="Q13" s="41">
        <f aca="true" t="shared" si="1" ref="Q13:Q22">SUM(P13*100/K13)</f>
        <v>20.52186364291642</v>
      </c>
    </row>
    <row r="14" spans="1:17" ht="27.75" customHeight="1">
      <c r="A14" s="42" t="s">
        <v>83</v>
      </c>
      <c r="B14" s="37"/>
      <c r="C14" s="38">
        <f>SUM('[1]table2'!C14)</f>
        <v>24281.7</v>
      </c>
      <c r="D14" s="39"/>
      <c r="E14" s="38">
        <f>SUM('[1]table3'!C14)</f>
        <v>23559.5</v>
      </c>
      <c r="F14" s="39"/>
      <c r="G14" s="38">
        <f aca="true" t="shared" si="2" ref="G14:G22">SUM(C14-E14)</f>
        <v>722.2000000000007</v>
      </c>
      <c r="H14" s="37"/>
      <c r="I14" s="38">
        <f>SUM('[1]LastYear'!B14)</f>
        <v>19264.5</v>
      </c>
      <c r="J14" s="39"/>
      <c r="K14" s="38">
        <f>SUM('[1]LastYear'!C14)</f>
        <v>18215.3</v>
      </c>
      <c r="L14" s="39"/>
      <c r="M14" s="38">
        <f aca="true" t="shared" si="3" ref="M14:M22">SUM(I14-K14)</f>
        <v>1049.2000000000007</v>
      </c>
      <c r="N14" s="40">
        <f aca="true" t="shared" si="4" ref="N14:N22">SUM(C14-I14)</f>
        <v>5017.200000000001</v>
      </c>
      <c r="O14" s="40">
        <f t="shared" si="0"/>
        <v>26.043759246282026</v>
      </c>
      <c r="P14" s="40">
        <f aca="true" t="shared" si="5" ref="P14:P22">SUM(E14-K14)</f>
        <v>5344.200000000001</v>
      </c>
      <c r="Q14" s="41">
        <f t="shared" si="1"/>
        <v>29.339072098730195</v>
      </c>
    </row>
    <row r="15" spans="1:17" ht="27.75" customHeight="1">
      <c r="A15" s="42" t="s">
        <v>84</v>
      </c>
      <c r="B15" s="37"/>
      <c r="C15" s="38">
        <f>SUM('[1]table2'!C15)</f>
        <v>19851.7</v>
      </c>
      <c r="D15" s="39" t="s">
        <v>85</v>
      </c>
      <c r="E15" s="38">
        <f>SUM('[1]table3'!C15)</f>
        <v>17025.6</v>
      </c>
      <c r="F15" s="39" t="s">
        <v>85</v>
      </c>
      <c r="G15" s="38">
        <f t="shared" si="2"/>
        <v>2826.100000000002</v>
      </c>
      <c r="H15" s="37"/>
      <c r="I15" s="38">
        <f>SUM('[1]LastYear'!B15)</f>
        <v>17833.2</v>
      </c>
      <c r="J15" s="37"/>
      <c r="K15" s="38">
        <f>SUM('[1]LastYear'!C15)</f>
        <v>15751.6</v>
      </c>
      <c r="L15" s="37"/>
      <c r="M15" s="38">
        <f t="shared" si="3"/>
        <v>2081.6000000000004</v>
      </c>
      <c r="N15" s="40">
        <f t="shared" si="4"/>
        <v>2018.5</v>
      </c>
      <c r="O15" s="40">
        <f t="shared" si="0"/>
        <v>11.318776215149272</v>
      </c>
      <c r="P15" s="40">
        <f t="shared" si="5"/>
        <v>1273.9999999999982</v>
      </c>
      <c r="Q15" s="41">
        <f t="shared" si="1"/>
        <v>8.088067243962508</v>
      </c>
    </row>
    <row r="16" spans="1:17" ht="27.75" customHeight="1">
      <c r="A16" s="42" t="s">
        <v>86</v>
      </c>
      <c r="B16" s="37" t="s">
        <v>85</v>
      </c>
      <c r="C16" s="38">
        <f>SUM('[1]table2'!C16)</f>
        <v>30073.3</v>
      </c>
      <c r="D16" s="39"/>
      <c r="E16" s="38">
        <f>SUM('[1]table3'!C16)</f>
        <v>29247.9</v>
      </c>
      <c r="F16" s="39" t="s">
        <v>85</v>
      </c>
      <c r="G16" s="38">
        <f t="shared" si="2"/>
        <v>825.3999999999978</v>
      </c>
      <c r="H16" s="37"/>
      <c r="I16" s="38">
        <f>SUM('[1]LastYear'!B16)</f>
        <v>24364.6</v>
      </c>
      <c r="J16" s="37"/>
      <c r="K16" s="38">
        <f>SUM('[1]LastYear'!C16)</f>
        <v>21739.7</v>
      </c>
      <c r="L16" s="37"/>
      <c r="M16" s="38">
        <f t="shared" si="3"/>
        <v>2624.899999999998</v>
      </c>
      <c r="N16" s="40">
        <f t="shared" si="4"/>
        <v>5708.700000000001</v>
      </c>
      <c r="O16" s="40">
        <f t="shared" si="0"/>
        <v>23.43030462227987</v>
      </c>
      <c r="P16" s="40">
        <f t="shared" si="5"/>
        <v>7508.200000000001</v>
      </c>
      <c r="Q16" s="41">
        <f t="shared" si="1"/>
        <v>34.536815135443454</v>
      </c>
    </row>
    <row r="17" spans="1:17" ht="27.75" customHeight="1">
      <c r="A17" s="42" t="s">
        <v>87</v>
      </c>
      <c r="B17" s="37" t="s">
        <v>85</v>
      </c>
      <c r="C17" s="38">
        <f>SUM('[1]table2'!C17)</f>
        <v>25102.4</v>
      </c>
      <c r="D17" s="39" t="s">
        <v>85</v>
      </c>
      <c r="E17" s="38">
        <f>SUM('[1]table3'!C17)</f>
        <v>24936.9</v>
      </c>
      <c r="F17" s="39" t="s">
        <v>85</v>
      </c>
      <c r="G17" s="38">
        <f t="shared" si="2"/>
        <v>165.5</v>
      </c>
      <c r="H17" s="37"/>
      <c r="I17" s="38">
        <f>SUM('[1]LastYear'!B17)</f>
        <v>21929.3</v>
      </c>
      <c r="J17" s="37"/>
      <c r="K17" s="38">
        <f>SUM('[1]LastYear'!C17)</f>
        <v>21065.3</v>
      </c>
      <c r="L17" s="37"/>
      <c r="M17" s="38">
        <f t="shared" si="3"/>
        <v>864</v>
      </c>
      <c r="N17" s="40">
        <f t="shared" si="4"/>
        <v>3173.100000000002</v>
      </c>
      <c r="O17" s="40">
        <f t="shared" si="0"/>
        <v>14.469682114796196</v>
      </c>
      <c r="P17" s="40">
        <f t="shared" si="5"/>
        <v>3871.600000000002</v>
      </c>
      <c r="Q17" s="41">
        <f t="shared" si="1"/>
        <v>18.37904041243183</v>
      </c>
    </row>
    <row r="18" spans="1:17" ht="27.75" customHeight="1">
      <c r="A18" s="42" t="s">
        <v>88</v>
      </c>
      <c r="B18" s="37"/>
      <c r="C18" s="38">
        <f>SUM('[1]table2'!C18)</f>
        <v>27143</v>
      </c>
      <c r="D18" s="39"/>
      <c r="E18" s="38">
        <f>SUM('[1]table3'!C18)</f>
        <v>25514.7</v>
      </c>
      <c r="F18" s="39"/>
      <c r="G18" s="38">
        <f t="shared" si="2"/>
        <v>1628.2999999999993</v>
      </c>
      <c r="H18" s="37"/>
      <c r="I18" s="38">
        <f>SUM('[1]LastYear'!B18)</f>
        <v>23141</v>
      </c>
      <c r="J18" s="37"/>
      <c r="K18" s="38">
        <f>SUM('[1]LastYear'!C18)</f>
        <v>20044</v>
      </c>
      <c r="L18" s="37"/>
      <c r="M18" s="38">
        <f t="shared" si="3"/>
        <v>3097</v>
      </c>
      <c r="N18" s="40">
        <f t="shared" si="4"/>
        <v>4002</v>
      </c>
      <c r="O18" s="40">
        <f t="shared" si="0"/>
        <v>17.293980381141697</v>
      </c>
      <c r="P18" s="40">
        <f t="shared" si="5"/>
        <v>5470.700000000001</v>
      </c>
      <c r="Q18" s="41">
        <f t="shared" si="1"/>
        <v>27.293454400319302</v>
      </c>
    </row>
    <row r="19" spans="1:17" ht="27.75" customHeight="1">
      <c r="A19" s="42" t="s">
        <v>89</v>
      </c>
      <c r="B19" s="37" t="s">
        <v>85</v>
      </c>
      <c r="C19" s="38">
        <f>SUM('[1]table2'!C19)</f>
        <v>28071.8</v>
      </c>
      <c r="D19" s="39"/>
      <c r="E19" s="38">
        <f>SUM('[1]table3'!C19)</f>
        <v>26534.8</v>
      </c>
      <c r="F19" s="39" t="s">
        <v>85</v>
      </c>
      <c r="G19" s="38">
        <f t="shared" si="2"/>
        <v>1537</v>
      </c>
      <c r="H19" s="37"/>
      <c r="I19" s="38">
        <f>SUM('[1]LastYear'!B19)</f>
        <v>23467.2</v>
      </c>
      <c r="J19" s="37"/>
      <c r="K19" s="38">
        <f>SUM('[1]LastYear'!C19)</f>
        <v>21777.8</v>
      </c>
      <c r="L19" s="37"/>
      <c r="M19" s="38">
        <f t="shared" si="3"/>
        <v>1689.4000000000015</v>
      </c>
      <c r="N19" s="40">
        <f t="shared" si="4"/>
        <v>4604.5999999999985</v>
      </c>
      <c r="O19" s="40">
        <f t="shared" si="0"/>
        <v>19.621429058430486</v>
      </c>
      <c r="P19" s="40">
        <f t="shared" si="5"/>
        <v>4757</v>
      </c>
      <c r="Q19" s="41">
        <f t="shared" si="1"/>
        <v>21.843345057811167</v>
      </c>
    </row>
    <row r="20" spans="1:17" ht="27.75" customHeight="1">
      <c r="A20" s="42" t="s">
        <v>90</v>
      </c>
      <c r="B20" s="37" t="s">
        <v>85</v>
      </c>
      <c r="C20" s="38">
        <f>SUM('[1]table2'!C20)</f>
        <v>25979.3</v>
      </c>
      <c r="D20" s="37" t="s">
        <v>85</v>
      </c>
      <c r="E20" s="38">
        <f>SUM('[1]table3'!C20)</f>
        <v>24115.8</v>
      </c>
      <c r="F20" s="39" t="s">
        <v>85</v>
      </c>
      <c r="G20" s="38">
        <f t="shared" si="2"/>
        <v>1863.5</v>
      </c>
      <c r="H20" s="37"/>
      <c r="I20" s="38">
        <f>SUM('[1]LastYear'!B20)</f>
        <v>23866.6</v>
      </c>
      <c r="J20" s="37"/>
      <c r="K20" s="38">
        <f>SUM('[1]LastYear'!C20)</f>
        <v>21462.4</v>
      </c>
      <c r="L20" s="37"/>
      <c r="M20" s="38">
        <f t="shared" si="3"/>
        <v>2404.199999999997</v>
      </c>
      <c r="N20" s="40">
        <f t="shared" si="4"/>
        <v>2112.7000000000007</v>
      </c>
      <c r="O20" s="40">
        <f t="shared" si="0"/>
        <v>8.85211969865838</v>
      </c>
      <c r="P20" s="40">
        <f t="shared" si="5"/>
        <v>2653.399999999998</v>
      </c>
      <c r="Q20" s="41">
        <f t="shared" si="1"/>
        <v>12.36301625167734</v>
      </c>
    </row>
    <row r="21" spans="1:17" ht="27.75" customHeight="1">
      <c r="A21" s="42" t="s">
        <v>91</v>
      </c>
      <c r="B21" s="37" t="s">
        <v>85</v>
      </c>
      <c r="C21" s="38">
        <f>SUM('[1]table2'!C21)</f>
        <v>29553.5</v>
      </c>
      <c r="D21" s="39"/>
      <c r="E21" s="38">
        <f>SUM('[1]table3'!C21)</f>
        <v>25673.8</v>
      </c>
      <c r="F21" s="39" t="s">
        <v>85</v>
      </c>
      <c r="G21" s="38">
        <f t="shared" si="2"/>
        <v>3879.7000000000007</v>
      </c>
      <c r="H21" s="37"/>
      <c r="I21" s="38">
        <f>SUM('[1]LastYear'!B21)</f>
        <v>24501.1</v>
      </c>
      <c r="J21" s="37"/>
      <c r="K21" s="38">
        <f>SUM('[1]LastYear'!C21)</f>
        <v>22386.8</v>
      </c>
      <c r="L21" s="37"/>
      <c r="M21" s="38">
        <f t="shared" si="3"/>
        <v>2114.2999999999993</v>
      </c>
      <c r="N21" s="40">
        <f t="shared" si="4"/>
        <v>5052.4000000000015</v>
      </c>
      <c r="O21" s="40">
        <f t="shared" si="0"/>
        <v>20.621114970348277</v>
      </c>
      <c r="P21" s="40">
        <f t="shared" si="5"/>
        <v>3287</v>
      </c>
      <c r="Q21" s="41">
        <f t="shared" si="1"/>
        <v>14.682759483266926</v>
      </c>
    </row>
    <row r="22" spans="1:17" ht="27.75" customHeight="1">
      <c r="A22" s="42" t="s">
        <v>92</v>
      </c>
      <c r="B22" s="37"/>
      <c r="C22" s="38">
        <f>SUM('[1]table2'!C22)</f>
        <v>27548.7</v>
      </c>
      <c r="D22" s="39"/>
      <c r="E22" s="38">
        <f>SUM('[1]table3'!C22)</f>
        <v>26608.7</v>
      </c>
      <c r="F22" s="39"/>
      <c r="G22" s="38">
        <f t="shared" si="2"/>
        <v>940</v>
      </c>
      <c r="H22" s="37"/>
      <c r="I22" s="38">
        <f>SUM('[1]LastYear'!B22)</f>
        <v>23751.5</v>
      </c>
      <c r="J22" s="37"/>
      <c r="K22" s="38">
        <f>SUM('[1]LastYear'!C22)</f>
        <v>22766.4</v>
      </c>
      <c r="L22" s="37"/>
      <c r="M22" s="38">
        <f t="shared" si="3"/>
        <v>985.0999999999985</v>
      </c>
      <c r="N22" s="40">
        <f t="shared" si="4"/>
        <v>3797.2000000000007</v>
      </c>
      <c r="O22" s="40">
        <f t="shared" si="0"/>
        <v>15.98720080837</v>
      </c>
      <c r="P22" s="40">
        <f t="shared" si="5"/>
        <v>3842.2999999999993</v>
      </c>
      <c r="Q22" s="41">
        <f t="shared" si="1"/>
        <v>16.87706444585002</v>
      </c>
    </row>
    <row r="23" spans="1:17" ht="9.75" customHeight="1">
      <c r="A23" s="43"/>
      <c r="B23" s="43"/>
      <c r="C23" s="44"/>
      <c r="D23" s="44"/>
      <c r="E23" s="44"/>
      <c r="F23" s="44"/>
      <c r="G23" s="44"/>
      <c r="H23" s="44"/>
      <c r="I23" s="44"/>
      <c r="J23" s="44"/>
      <c r="K23" s="44"/>
      <c r="L23" s="44"/>
      <c r="M23" s="44"/>
      <c r="N23" s="44"/>
      <c r="O23" s="44"/>
      <c r="P23" s="44"/>
      <c r="Q23" s="45"/>
    </row>
    <row r="24" spans="1:2" ht="15" customHeight="1">
      <c r="A24" s="20" t="s">
        <v>93</v>
      </c>
      <c r="B24" s="21"/>
    </row>
    <row r="25" spans="1:2" ht="15" customHeight="1">
      <c r="A25" s="46" t="s">
        <v>94</v>
      </c>
      <c r="B25" s="46"/>
    </row>
  </sheetData>
  <mergeCells count="34">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 ref="H9:I9"/>
    <mergeCell ref="H10:I10"/>
    <mergeCell ref="H11:I11"/>
    <mergeCell ref="H12:I12"/>
    <mergeCell ref="J10:K10"/>
    <mergeCell ref="J11:K11"/>
    <mergeCell ref="J12:K12"/>
    <mergeCell ref="J9:K9"/>
    <mergeCell ref="L9:M9"/>
    <mergeCell ref="L10:M10"/>
    <mergeCell ref="L11:M11"/>
    <mergeCell ref="L12:M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zoomScale="95" zoomScaleNormal="95" workbookViewId="0" topLeftCell="A1">
      <selection activeCell="A1" sqref="A1"/>
    </sheetView>
  </sheetViews>
  <sheetFormatPr defaultColWidth="9.0039062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50390625" style="23" customWidth="1"/>
    <col min="9" max="9" width="10.625" style="23" customWidth="1"/>
    <col min="10" max="10" width="12.50390625" style="23" customWidth="1"/>
    <col min="11" max="12" width="10.625" style="19" customWidth="1"/>
    <col min="13" max="13" width="13.50390625" style="19" customWidth="1"/>
    <col min="14" max="14" width="10.50390625" style="19" customWidth="1"/>
    <col min="15" max="17" width="14.50390625" style="19" customWidth="1"/>
    <col min="18" max="16384" width="8.875" style="19" customWidth="1"/>
  </cols>
  <sheetData>
    <row r="1" spans="1:14" s="14" customFormat="1" ht="24.75" customHeight="1">
      <c r="A1" s="9" t="s">
        <v>95</v>
      </c>
      <c r="B1" s="10"/>
      <c r="C1" s="11"/>
      <c r="D1" s="11"/>
      <c r="E1" s="11"/>
      <c r="F1" s="11"/>
      <c r="G1" s="11"/>
      <c r="H1" s="12"/>
      <c r="I1" s="12"/>
      <c r="J1" s="12"/>
      <c r="K1" s="12"/>
      <c r="L1" s="13"/>
      <c r="M1" s="13"/>
      <c r="N1" s="13"/>
    </row>
    <row r="2" spans="1:14" ht="15" customHeight="1">
      <c r="A2" s="15" t="s">
        <v>96</v>
      </c>
      <c r="B2" s="15"/>
      <c r="C2" s="16"/>
      <c r="D2" s="16"/>
      <c r="E2" s="16"/>
      <c r="F2" s="16"/>
      <c r="G2" s="16"/>
      <c r="H2" s="17"/>
      <c r="I2" s="17"/>
      <c r="J2" s="17"/>
      <c r="K2" s="17"/>
      <c r="L2" s="18"/>
      <c r="M2" s="18"/>
      <c r="N2" s="18"/>
    </row>
    <row r="3" spans="1:14" ht="7.5" customHeight="1" hidden="1">
      <c r="A3" s="15"/>
      <c r="B3" s="15"/>
      <c r="C3" s="16"/>
      <c r="D3" s="16"/>
      <c r="E3" s="16"/>
      <c r="F3" s="16"/>
      <c r="G3" s="16"/>
      <c r="H3" s="17"/>
      <c r="I3" s="17"/>
      <c r="J3" s="11"/>
      <c r="K3" s="17"/>
      <c r="L3" s="18"/>
      <c r="M3" s="18"/>
      <c r="N3" s="18"/>
    </row>
    <row r="4" spans="1:14" ht="15" customHeight="1">
      <c r="A4" s="15"/>
      <c r="B4" s="15"/>
      <c r="C4" s="16"/>
      <c r="D4" s="16"/>
      <c r="E4" s="16"/>
      <c r="F4" s="16"/>
      <c r="G4" s="16"/>
      <c r="H4" s="17"/>
      <c r="I4" s="17"/>
      <c r="J4" s="16" t="s">
        <v>97</v>
      </c>
      <c r="K4" s="17"/>
      <c r="L4" s="18"/>
      <c r="M4" s="18"/>
      <c r="N4" s="18"/>
    </row>
    <row r="5" spans="1:11" ht="15" customHeight="1">
      <c r="A5" s="20" t="s">
        <v>98</v>
      </c>
      <c r="B5" s="21"/>
      <c r="C5" s="22" t="s">
        <v>99</v>
      </c>
      <c r="D5" s="22"/>
      <c r="H5" s="19"/>
      <c r="I5" s="19"/>
      <c r="J5" s="15" t="s">
        <v>100</v>
      </c>
      <c r="K5" s="17"/>
    </row>
    <row r="6" spans="1:11" s="25" customFormat="1" ht="13.5" customHeight="1">
      <c r="A6" s="24"/>
      <c r="B6" s="145"/>
      <c r="C6" s="127"/>
      <c r="D6" s="127"/>
      <c r="E6" s="127"/>
      <c r="F6" s="127"/>
      <c r="G6" s="128"/>
      <c r="H6" s="126" t="s">
        <v>56</v>
      </c>
      <c r="I6" s="137"/>
      <c r="J6" s="137"/>
      <c r="K6" s="138"/>
    </row>
    <row r="7" spans="1:11" s="25" customFormat="1" ht="13.5" customHeight="1">
      <c r="A7" s="26" t="s">
        <v>101</v>
      </c>
      <c r="B7" s="139" t="s">
        <v>102</v>
      </c>
      <c r="C7" s="140"/>
      <c r="D7" s="140"/>
      <c r="E7" s="140"/>
      <c r="F7" s="140"/>
      <c r="G7" s="141"/>
      <c r="H7" s="122" t="s">
        <v>58</v>
      </c>
      <c r="I7" s="134"/>
      <c r="J7" s="134"/>
      <c r="K7" s="135"/>
    </row>
    <row r="8" spans="1:11" s="49" customFormat="1" ht="13.5" customHeight="1">
      <c r="A8" s="27" t="s">
        <v>59</v>
      </c>
      <c r="B8" s="142" t="s">
        <v>103</v>
      </c>
      <c r="C8" s="143"/>
      <c r="D8" s="143"/>
      <c r="E8" s="143"/>
      <c r="F8" s="143"/>
      <c r="G8" s="144"/>
      <c r="H8" s="47" t="s">
        <v>104</v>
      </c>
      <c r="I8" s="48"/>
      <c r="J8" s="47" t="s">
        <v>105</v>
      </c>
      <c r="K8" s="48"/>
    </row>
    <row r="9" spans="1:11" s="49" customFormat="1" ht="13.5" customHeight="1">
      <c r="A9" s="50"/>
      <c r="B9" s="147"/>
      <c r="C9" s="133"/>
      <c r="D9" s="120" t="s">
        <v>104</v>
      </c>
      <c r="E9" s="121"/>
      <c r="F9" s="120" t="s">
        <v>105</v>
      </c>
      <c r="G9" s="121"/>
      <c r="H9" s="116" t="s">
        <v>106</v>
      </c>
      <c r="I9" s="115"/>
      <c r="J9" s="136" t="s">
        <v>107</v>
      </c>
      <c r="K9" s="115"/>
    </row>
    <row r="10" spans="1:11" s="49" customFormat="1" ht="13.5" customHeight="1">
      <c r="A10" s="28"/>
      <c r="B10" s="114" t="s">
        <v>108</v>
      </c>
      <c r="C10" s="146"/>
      <c r="D10" s="150" t="s">
        <v>75</v>
      </c>
      <c r="E10" s="151"/>
      <c r="F10" s="150" t="s">
        <v>109</v>
      </c>
      <c r="G10" s="151"/>
      <c r="H10" s="122" t="s">
        <v>110</v>
      </c>
      <c r="I10" s="123"/>
      <c r="J10" s="125" t="s">
        <v>111</v>
      </c>
      <c r="K10" s="123"/>
    </row>
    <row r="11" spans="1:11" s="25" customFormat="1" ht="13.5" customHeight="1">
      <c r="A11" s="29" t="s">
        <v>68</v>
      </c>
      <c r="B11" s="116" t="s">
        <v>112</v>
      </c>
      <c r="C11" s="117"/>
      <c r="D11" s="116" t="s">
        <v>106</v>
      </c>
      <c r="E11" s="117"/>
      <c r="F11" s="116" t="s">
        <v>107</v>
      </c>
      <c r="G11" s="117"/>
      <c r="H11" s="30" t="s">
        <v>72</v>
      </c>
      <c r="I11" s="31"/>
      <c r="J11" s="30" t="s">
        <v>72</v>
      </c>
      <c r="K11" s="32"/>
    </row>
    <row r="12" spans="1:11" s="25" customFormat="1" ht="13.5" customHeight="1">
      <c r="A12" s="33" t="s">
        <v>73</v>
      </c>
      <c r="B12" s="148"/>
      <c r="C12" s="149"/>
      <c r="D12" s="152" t="s">
        <v>110</v>
      </c>
      <c r="E12" s="153"/>
      <c r="F12" s="152" t="s">
        <v>111</v>
      </c>
      <c r="G12" s="153"/>
      <c r="H12" s="34" t="s">
        <v>80</v>
      </c>
      <c r="I12" s="35" t="s">
        <v>81</v>
      </c>
      <c r="J12" s="34" t="s">
        <v>80</v>
      </c>
      <c r="K12" s="36" t="s">
        <v>81</v>
      </c>
    </row>
    <row r="13" spans="1:11" ht="23.25" customHeight="1">
      <c r="A13" s="87" t="s">
        <v>113</v>
      </c>
      <c r="B13" s="37"/>
      <c r="C13" s="38">
        <f>SUM(C14:C22)</f>
        <v>237605.4</v>
      </c>
      <c r="D13" s="51"/>
      <c r="E13" s="52">
        <f>SUM(E14:E22)</f>
        <v>20047.899999999998</v>
      </c>
      <c r="F13" s="53"/>
      <c r="G13" s="52">
        <f>SUM(G14:G22)</f>
        <v>217557.50000000003</v>
      </c>
      <c r="H13" s="54">
        <f>SUM(H14:H22)</f>
        <v>3276.2</v>
      </c>
      <c r="I13" s="54">
        <f>SUM(H13*100/'[1]LastYear'!L13)</f>
        <v>19.534212597486224</v>
      </c>
      <c r="J13" s="54">
        <f>SUM(J14:J22)</f>
        <v>32210.199999999997</v>
      </c>
      <c r="K13" s="55">
        <f>SUM(J13*100/'[1]LastYear'!M13)</f>
        <v>17.378294693259623</v>
      </c>
    </row>
    <row r="14" spans="1:11" ht="23.25" customHeight="1">
      <c r="A14" s="42" t="s">
        <v>114</v>
      </c>
      <c r="B14" s="37"/>
      <c r="C14" s="38">
        <v>24281.7</v>
      </c>
      <c r="D14" s="37"/>
      <c r="E14" s="38">
        <v>2183.2</v>
      </c>
      <c r="F14" s="39"/>
      <c r="G14" s="38">
        <f aca="true" t="shared" si="0" ref="G14:G22">SUM(C14-E14)</f>
        <v>22098.5</v>
      </c>
      <c r="H14" s="56">
        <v>563</v>
      </c>
      <c r="I14" s="54">
        <f>SUM(H14*100/'[1]LastYear'!L14)</f>
        <v>34.74879644488335</v>
      </c>
      <c r="J14" s="56">
        <v>4454.2</v>
      </c>
      <c r="K14" s="55">
        <f>SUM(J14*100/'[1]LastYear'!M14)</f>
        <v>25.24441320993182</v>
      </c>
    </row>
    <row r="15" spans="1:11" ht="23.25" customHeight="1">
      <c r="A15" s="42" t="s">
        <v>115</v>
      </c>
      <c r="B15" s="37"/>
      <c r="C15" s="38">
        <v>19851.7</v>
      </c>
      <c r="D15" s="37"/>
      <c r="E15" s="38">
        <v>1737.2</v>
      </c>
      <c r="F15" s="39"/>
      <c r="G15" s="38">
        <f t="shared" si="0"/>
        <v>18114.5</v>
      </c>
      <c r="H15" s="56">
        <v>124.6</v>
      </c>
      <c r="I15" s="54">
        <f>SUM(H15*100/'[1]LastYear'!L15)</f>
        <v>7.72665261069081</v>
      </c>
      <c r="J15" s="56">
        <v>1893.9</v>
      </c>
      <c r="K15" s="55">
        <f>SUM(J15*100/'[1]LastYear'!M15)</f>
        <v>11.675893616758936</v>
      </c>
    </row>
    <row r="16" spans="1:11" ht="23.25" customHeight="1">
      <c r="A16" s="42" t="s">
        <v>116</v>
      </c>
      <c r="B16" s="37" t="s">
        <v>85</v>
      </c>
      <c r="C16" s="38">
        <v>30073.3</v>
      </c>
      <c r="D16" s="37" t="s">
        <v>85</v>
      </c>
      <c r="E16" s="38">
        <v>2378.2</v>
      </c>
      <c r="F16" s="39"/>
      <c r="G16" s="38">
        <f t="shared" si="0"/>
        <v>27695.1</v>
      </c>
      <c r="H16" s="56">
        <v>509</v>
      </c>
      <c r="I16" s="54">
        <f>SUM(H16*100/'[1]LastYear'!L16)</f>
        <v>27.230900920179756</v>
      </c>
      <c r="J16" s="56">
        <v>5199.7</v>
      </c>
      <c r="K16" s="55">
        <f>SUM(J16*100/'[1]LastYear'!M16)</f>
        <v>23.114503409585957</v>
      </c>
    </row>
    <row r="17" spans="1:11" ht="23.25" customHeight="1">
      <c r="A17" s="42" t="s">
        <v>117</v>
      </c>
      <c r="B17" s="37" t="s">
        <v>85</v>
      </c>
      <c r="C17" s="38">
        <v>25102.4</v>
      </c>
      <c r="D17" s="37"/>
      <c r="E17" s="38">
        <v>1868.8</v>
      </c>
      <c r="F17" s="37" t="s">
        <v>85</v>
      </c>
      <c r="G17" s="38">
        <f t="shared" si="0"/>
        <v>23233.600000000002</v>
      </c>
      <c r="H17" s="56">
        <v>47.5</v>
      </c>
      <c r="I17" s="54">
        <f>SUM(H17*100/'[1]LastYear'!L17)</f>
        <v>2.6080272332948993</v>
      </c>
      <c r="J17" s="56">
        <v>3125.6</v>
      </c>
      <c r="K17" s="55">
        <f>SUM(J17*100/'[1]LastYear'!M17)</f>
        <v>15.544062064849811</v>
      </c>
    </row>
    <row r="18" spans="1:11" ht="23.25" customHeight="1">
      <c r="A18" s="42" t="s">
        <v>118</v>
      </c>
      <c r="B18" s="37"/>
      <c r="C18" s="38">
        <v>27143</v>
      </c>
      <c r="D18" s="37"/>
      <c r="E18" s="38">
        <v>2251.9</v>
      </c>
      <c r="F18" s="39"/>
      <c r="G18" s="38">
        <f t="shared" si="0"/>
        <v>24891.1</v>
      </c>
      <c r="H18" s="56">
        <v>133.6</v>
      </c>
      <c r="I18" s="54">
        <f>SUM(H18*100/'[1]LastYear'!L18)</f>
        <v>6.306944247745833</v>
      </c>
      <c r="J18" s="56">
        <v>3868.4</v>
      </c>
      <c r="K18" s="55">
        <f>SUM(J18*100/'[1]LastYear'!M18)</f>
        <v>18.40106170948546</v>
      </c>
    </row>
    <row r="19" spans="1:11" ht="23.25" customHeight="1">
      <c r="A19" s="42" t="s">
        <v>119</v>
      </c>
      <c r="B19" s="37" t="s">
        <v>85</v>
      </c>
      <c r="C19" s="38">
        <v>28071.8</v>
      </c>
      <c r="D19" s="37"/>
      <c r="E19" s="38">
        <v>2245.6</v>
      </c>
      <c r="F19" s="39" t="s">
        <v>85</v>
      </c>
      <c r="G19" s="38">
        <f t="shared" si="0"/>
        <v>25826.2</v>
      </c>
      <c r="H19" s="56">
        <v>234.1</v>
      </c>
      <c r="I19" s="54">
        <f>SUM(H19*100/'[1]LastYear'!L19)</f>
        <v>11.638081034054188</v>
      </c>
      <c r="J19" s="56">
        <v>4370.5</v>
      </c>
      <c r="K19" s="55">
        <f>SUM(J19*100/'[1]LastYear'!M19)</f>
        <v>20.36987840061149</v>
      </c>
    </row>
    <row r="20" spans="1:11" ht="23.25" customHeight="1">
      <c r="A20" s="42" t="s">
        <v>120</v>
      </c>
      <c r="B20" s="37" t="s">
        <v>85</v>
      </c>
      <c r="C20" s="38">
        <v>25979.3</v>
      </c>
      <c r="D20" s="37"/>
      <c r="E20" s="38">
        <v>2163.8</v>
      </c>
      <c r="F20" s="39" t="s">
        <v>85</v>
      </c>
      <c r="G20" s="38">
        <f t="shared" si="0"/>
        <v>23815.5</v>
      </c>
      <c r="H20" s="56">
        <v>229.6</v>
      </c>
      <c r="I20" s="54">
        <f>SUM(H20*100/'[1]LastYear'!L20)</f>
        <v>11.870540792058732</v>
      </c>
      <c r="J20" s="56">
        <v>1883.1</v>
      </c>
      <c r="K20" s="55">
        <f>SUM(J20*100/'[1]LastYear'!M20)</f>
        <v>8.585927668654593</v>
      </c>
    </row>
    <row r="21" spans="1:11" ht="23.25" customHeight="1">
      <c r="A21" s="42" t="s">
        <v>121</v>
      </c>
      <c r="B21" s="37" t="s">
        <v>85</v>
      </c>
      <c r="C21" s="38">
        <v>29553.5</v>
      </c>
      <c r="D21" s="37"/>
      <c r="E21" s="38">
        <v>2706.6</v>
      </c>
      <c r="F21" s="39" t="s">
        <v>85</v>
      </c>
      <c r="G21" s="38">
        <f t="shared" si="0"/>
        <v>26846.9</v>
      </c>
      <c r="H21" s="56">
        <v>691</v>
      </c>
      <c r="I21" s="54">
        <f>SUM(H21*100/'[1]LastYear'!L21)</f>
        <v>34.28429670057058</v>
      </c>
      <c r="J21" s="56">
        <v>4361.4</v>
      </c>
      <c r="K21" s="55">
        <f>SUM(J21*100/'[1]LastYear'!M21)</f>
        <v>19.39649996664517</v>
      </c>
    </row>
    <row r="22" spans="1:11" ht="23.25" customHeight="1">
      <c r="A22" s="42" t="s">
        <v>122</v>
      </c>
      <c r="B22" s="37"/>
      <c r="C22" s="38">
        <v>27548.7</v>
      </c>
      <c r="D22" s="37"/>
      <c r="E22" s="38">
        <v>2512.6</v>
      </c>
      <c r="F22" s="39"/>
      <c r="G22" s="38">
        <f t="shared" si="0"/>
        <v>25036.100000000002</v>
      </c>
      <c r="H22" s="56">
        <v>743.8</v>
      </c>
      <c r="I22" s="54">
        <f>SUM(H22*100/'[1]LastYear'!L22)</f>
        <v>42.05110809588422</v>
      </c>
      <c r="J22" s="56">
        <v>3053.4</v>
      </c>
      <c r="K22" s="55">
        <f>SUM(J22*100/'[1]LastYear'!M22)</f>
        <v>13.890013510624263</v>
      </c>
    </row>
    <row r="23" spans="1:11" ht="6.75" customHeight="1">
      <c r="A23" s="43"/>
      <c r="B23" s="43"/>
      <c r="C23" s="44"/>
      <c r="D23" s="44"/>
      <c r="E23" s="44"/>
      <c r="F23" s="44"/>
      <c r="G23" s="44"/>
      <c r="H23" s="58"/>
      <c r="I23" s="58"/>
      <c r="J23" s="58"/>
      <c r="K23" s="59"/>
    </row>
    <row r="24" spans="1:2" ht="15" customHeight="1">
      <c r="A24" s="20" t="s">
        <v>123</v>
      </c>
      <c r="B24" s="21"/>
    </row>
    <row r="25" spans="1:2" ht="15" customHeight="1">
      <c r="A25" s="20" t="s">
        <v>124</v>
      </c>
      <c r="B25" s="21"/>
    </row>
    <row r="26" spans="1:14" ht="15" customHeight="1">
      <c r="A26" s="60" t="s">
        <v>125</v>
      </c>
      <c r="B26" s="60"/>
      <c r="C26" s="88"/>
      <c r="D26" s="88"/>
      <c r="E26" s="88"/>
      <c r="F26" s="88"/>
      <c r="G26" s="88"/>
      <c r="H26" s="88"/>
      <c r="I26" s="88"/>
      <c r="J26" s="88"/>
      <c r="K26" s="88"/>
      <c r="L26" s="88"/>
      <c r="M26" s="88"/>
      <c r="N26" s="88"/>
    </row>
    <row r="27" spans="1:14" ht="15" customHeight="1">
      <c r="A27" s="60" t="s">
        <v>126</v>
      </c>
      <c r="B27" s="60"/>
      <c r="C27" s="88"/>
      <c r="D27" s="88"/>
      <c r="E27" s="88"/>
      <c r="F27" s="88"/>
      <c r="G27" s="88"/>
      <c r="H27" s="88"/>
      <c r="I27" s="88"/>
      <c r="J27" s="88"/>
      <c r="K27" s="88"/>
      <c r="L27" s="88"/>
      <c r="M27" s="88"/>
      <c r="N27" s="88"/>
    </row>
    <row r="28" spans="1:14" ht="15" customHeight="1">
      <c r="A28" s="60" t="s">
        <v>127</v>
      </c>
      <c r="B28" s="60"/>
      <c r="C28" s="88"/>
      <c r="D28" s="88"/>
      <c r="E28" s="88"/>
      <c r="F28" s="88"/>
      <c r="G28" s="88"/>
      <c r="H28" s="88"/>
      <c r="I28" s="88"/>
      <c r="J28" s="88"/>
      <c r="K28" s="88"/>
      <c r="L28" s="88"/>
      <c r="M28" s="88"/>
      <c r="N28" s="88"/>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workbookViewId="0" topLeftCell="A1">
      <selection activeCell="A1" sqref="A1"/>
    </sheetView>
  </sheetViews>
  <sheetFormatPr defaultColWidth="9.00390625" defaultRowHeight="16.5"/>
  <cols>
    <col min="1" max="1" width="16.625" style="20" customWidth="1"/>
    <col min="2" max="2" width="4.75390625" style="20" customWidth="1"/>
    <col min="3" max="3" width="14.75390625" style="23" customWidth="1"/>
    <col min="4" max="4" width="4.75390625" style="23" customWidth="1"/>
    <col min="5" max="5" width="14.75390625" style="23" customWidth="1"/>
    <col min="6" max="6" width="4.75390625" style="23" customWidth="1"/>
    <col min="7" max="7" width="14.75390625" style="23" customWidth="1"/>
    <col min="8" max="8" width="11.50390625" style="23" customWidth="1"/>
    <col min="9" max="9" width="9.625" style="23" customWidth="1"/>
    <col min="10" max="10" width="11.50390625" style="90" customWidth="1"/>
    <col min="11" max="11" width="9.625" style="19" customWidth="1"/>
    <col min="12" max="12" width="10.625" style="19" customWidth="1"/>
    <col min="13" max="13" width="13.50390625" style="19" customWidth="1"/>
    <col min="14" max="14" width="10.50390625" style="19" customWidth="1"/>
    <col min="15" max="16" width="14.50390625" style="19" customWidth="1"/>
    <col min="17" max="16384" width="8.875" style="19" customWidth="1"/>
  </cols>
  <sheetData>
    <row r="1" spans="1:13" s="14" customFormat="1" ht="24.75" customHeight="1">
      <c r="A1" s="9" t="s">
        <v>32</v>
      </c>
      <c r="B1" s="10"/>
      <c r="C1" s="11"/>
      <c r="D1" s="11"/>
      <c r="E1" s="11"/>
      <c r="F1" s="11"/>
      <c r="G1" s="11"/>
      <c r="H1" s="12"/>
      <c r="I1" s="12"/>
      <c r="J1" s="12"/>
      <c r="K1" s="12"/>
      <c r="L1" s="13"/>
      <c r="M1" s="13"/>
    </row>
    <row r="2" spans="1:13" ht="15" customHeight="1">
      <c r="A2" s="15" t="s">
        <v>33</v>
      </c>
      <c r="B2" s="15"/>
      <c r="C2" s="16"/>
      <c r="D2" s="16"/>
      <c r="E2" s="16"/>
      <c r="F2" s="16"/>
      <c r="G2" s="16"/>
      <c r="H2" s="17"/>
      <c r="I2" s="17"/>
      <c r="J2" s="17"/>
      <c r="K2" s="17"/>
      <c r="L2" s="18"/>
      <c r="M2" s="18"/>
    </row>
    <row r="3" spans="1:13" ht="15" customHeight="1" hidden="1">
      <c r="A3" s="15"/>
      <c r="B3" s="15"/>
      <c r="C3" s="16"/>
      <c r="D3" s="16"/>
      <c r="E3" s="16"/>
      <c r="F3" s="16"/>
      <c r="G3" s="16"/>
      <c r="H3" s="17"/>
      <c r="I3" s="17"/>
      <c r="J3" s="11"/>
      <c r="K3" s="17"/>
      <c r="L3" s="18"/>
      <c r="M3" s="18"/>
    </row>
    <row r="4" spans="1:13" ht="15" customHeight="1">
      <c r="A4" s="15"/>
      <c r="B4" s="15"/>
      <c r="C4" s="16"/>
      <c r="D4" s="16"/>
      <c r="E4" s="16"/>
      <c r="F4" s="16"/>
      <c r="G4" s="16"/>
      <c r="H4" s="17"/>
      <c r="I4" s="17"/>
      <c r="J4" s="16" t="s">
        <v>136</v>
      </c>
      <c r="K4" s="17"/>
      <c r="L4" s="18"/>
      <c r="M4" s="18"/>
    </row>
    <row r="5" spans="1:11" ht="15" customHeight="1">
      <c r="A5" s="20" t="s">
        <v>128</v>
      </c>
      <c r="B5" s="21"/>
      <c r="C5" s="22" t="s">
        <v>129</v>
      </c>
      <c r="D5" s="22"/>
      <c r="H5" s="19"/>
      <c r="I5" s="19"/>
      <c r="J5" s="15" t="s">
        <v>130</v>
      </c>
      <c r="K5" s="17"/>
    </row>
    <row r="6" spans="1:11" s="25" customFormat="1" ht="14.25" customHeight="1">
      <c r="A6" s="24"/>
      <c r="B6" s="145"/>
      <c r="C6" s="127"/>
      <c r="D6" s="127"/>
      <c r="E6" s="127"/>
      <c r="F6" s="127"/>
      <c r="G6" s="128"/>
      <c r="H6" s="137" t="s">
        <v>2</v>
      </c>
      <c r="I6" s="137"/>
      <c r="J6" s="137"/>
      <c r="K6" s="138"/>
    </row>
    <row r="7" spans="1:11" s="25" customFormat="1" ht="14.25" customHeight="1">
      <c r="A7" s="26" t="s">
        <v>27</v>
      </c>
      <c r="B7" s="139" t="s">
        <v>26</v>
      </c>
      <c r="C7" s="154"/>
      <c r="D7" s="154"/>
      <c r="E7" s="154"/>
      <c r="F7" s="154"/>
      <c r="G7" s="155"/>
      <c r="H7" s="125" t="s">
        <v>3</v>
      </c>
      <c r="I7" s="134"/>
      <c r="J7" s="134"/>
      <c r="K7" s="135"/>
    </row>
    <row r="8" spans="1:11" s="25" customFormat="1" ht="14.25" customHeight="1">
      <c r="A8" s="27" t="s">
        <v>1</v>
      </c>
      <c r="B8" s="142" t="s">
        <v>9</v>
      </c>
      <c r="C8" s="143"/>
      <c r="D8" s="143"/>
      <c r="E8" s="143"/>
      <c r="F8" s="143"/>
      <c r="G8" s="144"/>
      <c r="H8" s="47" t="s">
        <v>131</v>
      </c>
      <c r="I8" s="48"/>
      <c r="J8" s="47" t="s">
        <v>132</v>
      </c>
      <c r="K8" s="48"/>
    </row>
    <row r="9" spans="1:11" s="25" customFormat="1" ht="14.25" customHeight="1">
      <c r="A9" s="61"/>
      <c r="B9" s="147"/>
      <c r="C9" s="133"/>
      <c r="D9" s="120" t="s">
        <v>131</v>
      </c>
      <c r="E9" s="121"/>
      <c r="F9" s="120" t="s">
        <v>137</v>
      </c>
      <c r="G9" s="121"/>
      <c r="H9" s="116" t="s">
        <v>133</v>
      </c>
      <c r="I9" s="115"/>
      <c r="J9" s="136" t="s">
        <v>134</v>
      </c>
      <c r="K9" s="115"/>
    </row>
    <row r="10" spans="1:11" s="25" customFormat="1" ht="14.25" customHeight="1">
      <c r="A10" s="28"/>
      <c r="B10" s="114" t="s">
        <v>138</v>
      </c>
      <c r="C10" s="146"/>
      <c r="D10" s="150" t="s">
        <v>4</v>
      </c>
      <c r="E10" s="151"/>
      <c r="F10" s="150" t="s">
        <v>46</v>
      </c>
      <c r="G10" s="151"/>
      <c r="H10" s="122" t="s">
        <v>8</v>
      </c>
      <c r="I10" s="123"/>
      <c r="J10" s="125" t="s">
        <v>135</v>
      </c>
      <c r="K10" s="123"/>
    </row>
    <row r="11" spans="1:11" s="25" customFormat="1" ht="14.25" customHeight="1">
      <c r="A11" s="29" t="s">
        <v>45</v>
      </c>
      <c r="B11" s="116" t="s">
        <v>7</v>
      </c>
      <c r="C11" s="117"/>
      <c r="D11" s="116" t="s">
        <v>133</v>
      </c>
      <c r="E11" s="117"/>
      <c r="F11" s="116" t="s">
        <v>134</v>
      </c>
      <c r="G11" s="117"/>
      <c r="H11" s="30" t="s">
        <v>28</v>
      </c>
      <c r="I11" s="31"/>
      <c r="J11" s="30" t="s">
        <v>28</v>
      </c>
      <c r="K11" s="32"/>
    </row>
    <row r="12" spans="1:11" s="25" customFormat="1" ht="14.25" customHeight="1">
      <c r="A12" s="33" t="s">
        <v>0</v>
      </c>
      <c r="B12" s="142"/>
      <c r="C12" s="144"/>
      <c r="D12" s="152" t="s">
        <v>8</v>
      </c>
      <c r="E12" s="153"/>
      <c r="F12" s="152" t="s">
        <v>135</v>
      </c>
      <c r="G12" s="153"/>
      <c r="H12" s="34" t="s">
        <v>5</v>
      </c>
      <c r="I12" s="35" t="s">
        <v>6</v>
      </c>
      <c r="J12" s="34" t="s">
        <v>5</v>
      </c>
      <c r="K12" s="36" t="s">
        <v>6</v>
      </c>
    </row>
    <row r="13" spans="1:11" ht="27.75" customHeight="1">
      <c r="A13" s="89" t="s">
        <v>139</v>
      </c>
      <c r="B13" s="37"/>
      <c r="C13" s="38">
        <f>SUM(C14:C22)</f>
        <v>223217.69999999998</v>
      </c>
      <c r="D13" s="51"/>
      <c r="E13" s="52">
        <f>SUM(E14:E22)</f>
        <v>39971.9</v>
      </c>
      <c r="F13" s="53"/>
      <c r="G13" s="52">
        <f>SUM(G14:G22)</f>
        <v>183245.8</v>
      </c>
      <c r="H13" s="54">
        <f>SUM(H14:H22)</f>
        <v>5882</v>
      </c>
      <c r="I13" s="54">
        <f>SUM(H13*100/'[1]LastYear'!N13)</f>
        <v>17.25432678204752</v>
      </c>
      <c r="J13" s="54">
        <f>SUM(J14:J22)</f>
        <v>32126.4</v>
      </c>
      <c r="K13" s="55">
        <f>SUM(J13*100/'[1]LastYear'!O13)</f>
        <v>21.258951531041014</v>
      </c>
    </row>
    <row r="14" spans="1:11" ht="27.75" customHeight="1">
      <c r="A14" s="42" t="s">
        <v>29</v>
      </c>
      <c r="B14" s="37"/>
      <c r="C14" s="38">
        <v>23559.5</v>
      </c>
      <c r="D14" s="37"/>
      <c r="E14" s="38">
        <v>4181.2</v>
      </c>
      <c r="F14" s="39"/>
      <c r="G14" s="38">
        <f aca="true" t="shared" si="0" ref="G14:G22">SUM(C14-E14)</f>
        <v>19378.3</v>
      </c>
      <c r="H14" s="56">
        <v>613.2</v>
      </c>
      <c r="I14" s="54">
        <f>SUM(H14*100/'[1]LastYear'!N14)</f>
        <v>17.186098654708523</v>
      </c>
      <c r="J14" s="56">
        <v>4731</v>
      </c>
      <c r="K14" s="55">
        <f>SUM(J14*100/'[1]LastYear'!O14)</f>
        <v>32.29946816136763</v>
      </c>
    </row>
    <row r="15" spans="1:11" ht="27.75" customHeight="1">
      <c r="A15" s="42" t="s">
        <v>30</v>
      </c>
      <c r="B15" s="37" t="s">
        <v>47</v>
      </c>
      <c r="C15" s="38">
        <v>17025.6</v>
      </c>
      <c r="D15" s="37"/>
      <c r="E15" s="38">
        <v>2923</v>
      </c>
      <c r="F15" s="39" t="s">
        <v>47</v>
      </c>
      <c r="G15" s="38">
        <f t="shared" si="0"/>
        <v>14102.599999999999</v>
      </c>
      <c r="H15" s="56">
        <v>387.2</v>
      </c>
      <c r="I15" s="54">
        <f>SUM(H15*100/'[1]LastYear'!N15)</f>
        <v>15.269343008123668</v>
      </c>
      <c r="J15" s="56">
        <v>886.8</v>
      </c>
      <c r="K15" s="55">
        <f>SUM(J15*100/'[1]LastYear'!O15)</f>
        <v>6.710149972003209</v>
      </c>
    </row>
    <row r="16" spans="1:11" ht="27.75" customHeight="1">
      <c r="A16" s="42" t="s">
        <v>31</v>
      </c>
      <c r="B16" s="37"/>
      <c r="C16" s="38">
        <v>29247.9</v>
      </c>
      <c r="D16" s="37"/>
      <c r="E16" s="38">
        <v>5268.4</v>
      </c>
      <c r="F16" s="39"/>
      <c r="G16" s="38">
        <f t="shared" si="0"/>
        <v>23979.5</v>
      </c>
      <c r="H16" s="56">
        <v>1266.3</v>
      </c>
      <c r="I16" s="54">
        <f>SUM(H16*100/'[1]LastYear'!N16)</f>
        <v>31.640888533519902</v>
      </c>
      <c r="J16" s="56">
        <v>6241.9</v>
      </c>
      <c r="K16" s="55">
        <f>SUM(J16*100/'[1]LastYear'!O16)</f>
        <v>35.19021739130435</v>
      </c>
    </row>
    <row r="17" spans="1:11" ht="27.75" customHeight="1">
      <c r="A17" s="42" t="s">
        <v>140</v>
      </c>
      <c r="B17" s="37" t="s">
        <v>47</v>
      </c>
      <c r="C17" s="38">
        <v>24936.9</v>
      </c>
      <c r="D17" s="37"/>
      <c r="E17" s="38">
        <v>4569.7</v>
      </c>
      <c r="F17" s="37" t="s">
        <v>47</v>
      </c>
      <c r="G17" s="38">
        <f t="shared" si="0"/>
        <v>20367.2</v>
      </c>
      <c r="H17" s="56">
        <v>781.7</v>
      </c>
      <c r="I17" s="54">
        <f>SUM(H17*100/'[1]LastYear'!N17)</f>
        <v>20.63621964097149</v>
      </c>
      <c r="J17" s="56">
        <v>3089.9</v>
      </c>
      <c r="K17" s="55">
        <f>SUM(J17*100/'[1]LastYear'!O17)</f>
        <v>17.884160140762734</v>
      </c>
    </row>
    <row r="18" spans="1:11" ht="27.75" customHeight="1">
      <c r="A18" s="42" t="s">
        <v>141</v>
      </c>
      <c r="B18" s="37"/>
      <c r="C18" s="38">
        <v>25514.7</v>
      </c>
      <c r="D18" s="37"/>
      <c r="E18" s="38">
        <v>4556.1</v>
      </c>
      <c r="F18" s="39"/>
      <c r="G18" s="38">
        <f t="shared" si="0"/>
        <v>20958.6</v>
      </c>
      <c r="H18" s="56">
        <v>1113.6</v>
      </c>
      <c r="I18" s="54">
        <f>SUM(H18*100/'[1]LastYear'!N18)</f>
        <v>32.34858387799564</v>
      </c>
      <c r="J18" s="56">
        <v>4357.1</v>
      </c>
      <c r="K18" s="55">
        <f>SUM(J18*100/'[1]LastYear'!O18)</f>
        <v>26.245218805529625</v>
      </c>
    </row>
    <row r="19" spans="1:11" ht="27.75" customHeight="1">
      <c r="A19" s="42" t="s">
        <v>142</v>
      </c>
      <c r="B19" s="37"/>
      <c r="C19" s="38">
        <v>26534.8</v>
      </c>
      <c r="D19" s="37"/>
      <c r="E19" s="38">
        <v>4622.7</v>
      </c>
      <c r="F19" s="39"/>
      <c r="G19" s="38">
        <f t="shared" si="0"/>
        <v>21912.1</v>
      </c>
      <c r="H19" s="56">
        <v>584.7</v>
      </c>
      <c r="I19" s="54">
        <f>SUM(H19*100/'[1]LastYear'!N19)</f>
        <v>14.47994056463596</v>
      </c>
      <c r="J19" s="56">
        <v>4172.3</v>
      </c>
      <c r="K19" s="55">
        <f>SUM(J19*100/'[1]LastYear'!O19)</f>
        <v>23.51943088422643</v>
      </c>
    </row>
    <row r="20" spans="1:11" ht="27.75" customHeight="1">
      <c r="A20" s="42" t="s">
        <v>143</v>
      </c>
      <c r="B20" s="37" t="s">
        <v>47</v>
      </c>
      <c r="C20" s="38">
        <v>24115.8</v>
      </c>
      <c r="D20" s="37"/>
      <c r="E20" s="38">
        <v>4508.3</v>
      </c>
      <c r="F20" s="39" t="s">
        <v>47</v>
      </c>
      <c r="G20" s="38">
        <f t="shared" si="0"/>
        <v>19607.5</v>
      </c>
      <c r="H20" s="56">
        <v>606.2</v>
      </c>
      <c r="I20" s="54">
        <f>SUM(H20*100/'[1]LastYear'!N20)</f>
        <v>15.535224622639094</v>
      </c>
      <c r="J20" s="56">
        <v>2047.2</v>
      </c>
      <c r="K20" s="55">
        <f>SUM(J20*100/'[1]LastYear'!O20)</f>
        <v>11.658115180264575</v>
      </c>
    </row>
    <row r="21" spans="1:11" ht="27.75" customHeight="1">
      <c r="A21" s="42" t="s">
        <v>35</v>
      </c>
      <c r="B21" s="37"/>
      <c r="C21" s="38">
        <v>25673.8</v>
      </c>
      <c r="D21" s="37"/>
      <c r="E21" s="38">
        <v>4440.2</v>
      </c>
      <c r="F21" s="39"/>
      <c r="G21" s="38">
        <f t="shared" si="0"/>
        <v>21233.6</v>
      </c>
      <c r="H21" s="56">
        <v>340.6</v>
      </c>
      <c r="I21" s="54">
        <f>SUM(H21*100/'[1]LastYear'!N21)</f>
        <v>8.307924970119766</v>
      </c>
      <c r="J21" s="56">
        <v>2946.4</v>
      </c>
      <c r="K21" s="55">
        <f>SUM(J21*100/'[1]LastYear'!O21)</f>
        <v>16.11181591495691</v>
      </c>
    </row>
    <row r="22" spans="1:11" ht="27.75" customHeight="1">
      <c r="A22" s="42" t="s">
        <v>144</v>
      </c>
      <c r="B22" s="37"/>
      <c r="C22" s="38">
        <v>26608.7</v>
      </c>
      <c r="D22" s="37"/>
      <c r="E22" s="38">
        <v>4902.3</v>
      </c>
      <c r="F22" s="39"/>
      <c r="G22" s="38">
        <f t="shared" si="0"/>
        <v>21706.4</v>
      </c>
      <c r="H22" s="56">
        <v>188.5</v>
      </c>
      <c r="I22" s="54">
        <f>SUM(H22*100/'[1]LastYear'!N22)</f>
        <v>3.998896856039713</v>
      </c>
      <c r="J22" s="56">
        <v>3653.8</v>
      </c>
      <c r="K22" s="55">
        <f>SUM(J22*100/'[1]LastYear'!O22)</f>
        <v>20.23974385961025</v>
      </c>
    </row>
    <row r="23" spans="1:11" ht="9.75" customHeight="1">
      <c r="A23" s="43"/>
      <c r="B23" s="43"/>
      <c r="C23" s="44"/>
      <c r="D23" s="44"/>
      <c r="E23" s="44"/>
      <c r="F23" s="44"/>
      <c r="G23" s="44"/>
      <c r="H23" s="58"/>
      <c r="I23" s="58"/>
      <c r="J23" s="58"/>
      <c r="K23" s="59"/>
    </row>
    <row r="24" spans="1:2" ht="15" customHeight="1">
      <c r="A24" s="20" t="s">
        <v>145</v>
      </c>
      <c r="B24" s="21"/>
    </row>
    <row r="25" spans="1:14" ht="15" customHeight="1">
      <c r="A25" s="60" t="s">
        <v>146</v>
      </c>
      <c r="B25" s="60"/>
      <c r="C25" s="88"/>
      <c r="D25" s="88"/>
      <c r="E25" s="88"/>
      <c r="F25" s="88"/>
      <c r="G25" s="88"/>
      <c r="H25" s="88"/>
      <c r="I25" s="88"/>
      <c r="J25" s="88"/>
      <c r="K25" s="88"/>
      <c r="L25" s="88"/>
      <c r="M25" s="88"/>
      <c r="N25" s="88"/>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workbookViewId="0" topLeftCell="A1">
      <selection activeCell="A1" sqref="A1"/>
    </sheetView>
  </sheetViews>
  <sheetFormatPr defaultColWidth="9.00390625" defaultRowHeight="16.5"/>
  <cols>
    <col min="1" max="1" width="17.50390625" style="72" customWidth="1"/>
    <col min="2" max="2" width="16.00390625" style="90" customWidth="1"/>
    <col min="3" max="3" width="10.75390625" style="90" customWidth="1"/>
    <col min="4" max="4" width="16.00390625" style="90" customWidth="1"/>
    <col min="5" max="5" width="10.75390625" style="90" customWidth="1"/>
    <col min="6" max="6" width="16.00390625" style="90" customWidth="1"/>
    <col min="7" max="7" width="12.75390625" style="90" customWidth="1"/>
    <col min="8" max="8" width="16.00390625" style="90" customWidth="1"/>
    <col min="9" max="9" width="12.75390625" style="90" customWidth="1"/>
    <col min="10" max="16384" width="9.00390625" style="90" customWidth="1"/>
  </cols>
  <sheetData>
    <row r="1" spans="1:9" s="14" customFormat="1" ht="24.75" customHeight="1">
      <c r="A1" s="9" t="s">
        <v>147</v>
      </c>
      <c r="B1" s="11"/>
      <c r="C1" s="11"/>
      <c r="D1" s="11"/>
      <c r="E1" s="11"/>
      <c r="F1" s="91"/>
      <c r="G1" s="91"/>
      <c r="H1" s="91"/>
      <c r="I1" s="91"/>
    </row>
    <row r="2" spans="1:9" s="19" customFormat="1" ht="15" customHeight="1">
      <c r="A2" s="15" t="s">
        <v>148</v>
      </c>
      <c r="B2" s="16"/>
      <c r="C2" s="16"/>
      <c r="D2" s="16"/>
      <c r="E2" s="16"/>
      <c r="F2" s="91"/>
      <c r="G2" s="91"/>
      <c r="H2" s="91"/>
      <c r="I2" s="91"/>
    </row>
    <row r="3" spans="1:9" s="19" customFormat="1" ht="9.75" customHeight="1">
      <c r="A3" s="11"/>
      <c r="B3" s="16"/>
      <c r="C3" s="16"/>
      <c r="D3" s="16"/>
      <c r="E3" s="16"/>
      <c r="F3" s="91"/>
      <c r="G3" s="91"/>
      <c r="H3" s="91"/>
      <c r="I3" s="91"/>
    </row>
    <row r="4" spans="1:9" s="19" customFormat="1" ht="15" customHeight="1">
      <c r="A4" s="15"/>
      <c r="B4" s="16"/>
      <c r="C4" s="16"/>
      <c r="D4" s="16"/>
      <c r="E4" s="16"/>
      <c r="F4" s="90"/>
      <c r="G4" s="90"/>
      <c r="H4" s="158" t="s">
        <v>149</v>
      </c>
      <c r="I4" s="159"/>
    </row>
    <row r="5" spans="1:9" s="19" customFormat="1" ht="15" customHeight="1">
      <c r="A5" s="20" t="s">
        <v>150</v>
      </c>
      <c r="B5" s="22" t="s">
        <v>151</v>
      </c>
      <c r="C5" s="23"/>
      <c r="D5" s="23"/>
      <c r="E5" s="23"/>
      <c r="F5" s="90"/>
      <c r="G5" s="90"/>
      <c r="H5" s="156" t="s">
        <v>152</v>
      </c>
      <c r="I5" s="157"/>
    </row>
    <row r="6" spans="1:9" s="25" customFormat="1" ht="18" customHeight="1">
      <c r="A6" s="62"/>
      <c r="B6" s="132" t="s">
        <v>102</v>
      </c>
      <c r="C6" s="132"/>
      <c r="D6" s="132"/>
      <c r="E6" s="133"/>
      <c r="F6" s="132" t="s">
        <v>153</v>
      </c>
      <c r="G6" s="132"/>
      <c r="H6" s="132"/>
      <c r="I6" s="133"/>
    </row>
    <row r="7" spans="1:9" s="25" customFormat="1" ht="18" customHeight="1">
      <c r="A7" s="63" t="s">
        <v>101</v>
      </c>
      <c r="B7" s="163" t="s">
        <v>103</v>
      </c>
      <c r="C7" s="164"/>
      <c r="D7" s="164"/>
      <c r="E7" s="165"/>
      <c r="F7" s="163" t="s">
        <v>154</v>
      </c>
      <c r="G7" s="164"/>
      <c r="H7" s="164"/>
      <c r="I7" s="165"/>
    </row>
    <row r="8" spans="1:9" s="49" customFormat="1" ht="18" customHeight="1">
      <c r="A8" s="64" t="s">
        <v>59</v>
      </c>
      <c r="B8" s="65"/>
      <c r="C8" s="48"/>
      <c r="D8" s="147" t="s">
        <v>56</v>
      </c>
      <c r="E8" s="166"/>
      <c r="F8" s="65"/>
      <c r="G8" s="48"/>
      <c r="H8" s="66" t="s">
        <v>56</v>
      </c>
      <c r="I8" s="48"/>
    </row>
    <row r="9" spans="1:9" s="49" customFormat="1" ht="18" customHeight="1">
      <c r="A9" s="67"/>
      <c r="B9" s="160" t="s">
        <v>155</v>
      </c>
      <c r="C9" s="161"/>
      <c r="D9" s="162" t="s">
        <v>156</v>
      </c>
      <c r="E9" s="161"/>
      <c r="F9" s="160" t="s">
        <v>157</v>
      </c>
      <c r="G9" s="161"/>
      <c r="H9" s="162" t="s">
        <v>156</v>
      </c>
      <c r="I9" s="161"/>
    </row>
    <row r="10" spans="1:9" s="49" customFormat="1" ht="18" customHeight="1">
      <c r="A10" s="61" t="s">
        <v>158</v>
      </c>
      <c r="B10" s="167" t="s">
        <v>159</v>
      </c>
      <c r="C10" s="168"/>
      <c r="D10" s="169" t="s">
        <v>160</v>
      </c>
      <c r="E10" s="168"/>
      <c r="F10" s="167" t="s">
        <v>161</v>
      </c>
      <c r="G10" s="168"/>
      <c r="H10" s="169" t="s">
        <v>160</v>
      </c>
      <c r="I10" s="168"/>
    </row>
    <row r="11" spans="1:9" s="25" customFormat="1" ht="18" customHeight="1">
      <c r="A11" s="68" t="s">
        <v>162</v>
      </c>
      <c r="B11" s="69" t="s">
        <v>72</v>
      </c>
      <c r="C11" s="49"/>
      <c r="D11" s="69" t="s">
        <v>72</v>
      </c>
      <c r="E11" s="70"/>
      <c r="F11" s="69" t="s">
        <v>72</v>
      </c>
      <c r="G11" s="49"/>
      <c r="H11" s="69" t="s">
        <v>72</v>
      </c>
      <c r="I11" s="70"/>
    </row>
    <row r="12" spans="1:9" s="25" customFormat="1" ht="18" customHeight="1">
      <c r="A12" s="33" t="s">
        <v>163</v>
      </c>
      <c r="B12" s="34" t="s">
        <v>80</v>
      </c>
      <c r="C12" s="35" t="s">
        <v>81</v>
      </c>
      <c r="D12" s="34" t="s">
        <v>80</v>
      </c>
      <c r="E12" s="36" t="s">
        <v>81</v>
      </c>
      <c r="F12" s="34" t="s">
        <v>80</v>
      </c>
      <c r="G12" s="35" t="s">
        <v>81</v>
      </c>
      <c r="H12" s="34" t="s">
        <v>80</v>
      </c>
      <c r="I12" s="36" t="s">
        <v>81</v>
      </c>
    </row>
    <row r="13" spans="1:9" s="19" customFormat="1" ht="39.75" customHeight="1">
      <c r="A13" s="71" t="s">
        <v>164</v>
      </c>
      <c r="B13" s="54">
        <v>2253.3</v>
      </c>
      <c r="C13" s="54">
        <f>SUM(B13*100/B17)</f>
        <v>8.179333326073463</v>
      </c>
      <c r="D13" s="54">
        <v>479.7</v>
      </c>
      <c r="E13" s="55">
        <f>SUM(D13*100/(B13-D13))</f>
        <v>27.046684709066305</v>
      </c>
      <c r="F13" s="54">
        <v>719.6</v>
      </c>
      <c r="G13" s="54">
        <f>SUM(F13*100/F17)</f>
        <v>2.704378643075385</v>
      </c>
      <c r="H13" s="54">
        <v>151.9</v>
      </c>
      <c r="I13" s="55">
        <f>SUM(H13*100/(F13-H13))</f>
        <v>26.757090012330455</v>
      </c>
    </row>
    <row r="14" spans="1:9" s="19" customFormat="1" ht="39.75" customHeight="1">
      <c r="A14" s="71" t="s">
        <v>165</v>
      </c>
      <c r="B14" s="56">
        <v>800.6</v>
      </c>
      <c r="C14" s="56">
        <f>SUM(B14*100/B17)</f>
        <v>2.906126241891632</v>
      </c>
      <c r="D14" s="56">
        <v>26.7</v>
      </c>
      <c r="E14" s="57">
        <f>SUM(D14*100/(B14-D14))</f>
        <v>3.450058147047422</v>
      </c>
      <c r="F14" s="56">
        <v>3662</v>
      </c>
      <c r="G14" s="56">
        <f>SUM(F14*100/F17)</f>
        <v>13.762416051892801</v>
      </c>
      <c r="H14" s="56">
        <v>-16.8</v>
      </c>
      <c r="I14" s="57">
        <f>SUM(H14*100/(F14-H14))</f>
        <v>-0.45667065347395885</v>
      </c>
    </row>
    <row r="15" spans="1:9" s="19" customFormat="1" ht="39.75" customHeight="1">
      <c r="A15" s="71" t="s">
        <v>166</v>
      </c>
      <c r="B15" s="56">
        <v>400.8</v>
      </c>
      <c r="C15" s="56">
        <f>SUM(B15*100/B17)</f>
        <v>1.4548780886212416</v>
      </c>
      <c r="D15" s="56">
        <v>24.1</v>
      </c>
      <c r="E15" s="57">
        <f>SUM(D15*100/(B15-D15))</f>
        <v>6.397663923546589</v>
      </c>
      <c r="F15" s="56">
        <v>290.7</v>
      </c>
      <c r="G15" s="56">
        <f>SUM(F15*100/F17)</f>
        <v>1.0924998214869572</v>
      </c>
      <c r="H15" s="56">
        <v>38.5</v>
      </c>
      <c r="I15" s="57">
        <f>SUM(H15*100/(F15-H15))</f>
        <v>15.265662172878669</v>
      </c>
    </row>
    <row r="16" spans="1:9" s="19" customFormat="1" ht="39.75" customHeight="1">
      <c r="A16" s="71" t="s">
        <v>167</v>
      </c>
      <c r="B16" s="56">
        <v>24094</v>
      </c>
      <c r="C16" s="56">
        <f>SUM(B16*100/B17)-0.1</f>
        <v>87.35966234341366</v>
      </c>
      <c r="D16" s="56">
        <v>3266.7</v>
      </c>
      <c r="E16" s="57">
        <f>SUM(D16*100/(B16-D16))</f>
        <v>15.684702289783122</v>
      </c>
      <c r="F16" s="56">
        <v>21936.4</v>
      </c>
      <c r="G16" s="56">
        <f>SUM(F16*100/F17)</f>
        <v>82.44070548354485</v>
      </c>
      <c r="H16" s="56">
        <v>3668.7</v>
      </c>
      <c r="I16" s="57">
        <f>SUM(H16*100/(F16-H16))</f>
        <v>20.082988006152934</v>
      </c>
    </row>
    <row r="17" spans="1:9" s="19" customFormat="1" ht="39.75" customHeight="1">
      <c r="A17" s="71" t="s">
        <v>168</v>
      </c>
      <c r="B17" s="56">
        <f>SUM(B13:B16)</f>
        <v>27548.7</v>
      </c>
      <c r="C17" s="56">
        <f>SUM(B17*100/B17)</f>
        <v>100</v>
      </c>
      <c r="D17" s="56">
        <f>SUM(D13:D16)</f>
        <v>3797.2</v>
      </c>
      <c r="E17" s="57">
        <f>SUM(D17*100/(B17-D17))</f>
        <v>15.987200808369998</v>
      </c>
      <c r="F17" s="56">
        <f>SUM(F13:F16)</f>
        <v>26608.7</v>
      </c>
      <c r="G17" s="56">
        <f>SUM(F17*100/F17)</f>
        <v>100</v>
      </c>
      <c r="H17" s="56">
        <f>SUM(H13:H16)</f>
        <v>3842.2999999999997</v>
      </c>
      <c r="I17" s="57">
        <f>SUM(H17*100/(F17-H17))</f>
        <v>16.877064445850024</v>
      </c>
    </row>
    <row r="18" spans="1:9" s="19" customFormat="1" ht="16.5">
      <c r="A18" s="72"/>
      <c r="B18" s="90"/>
      <c r="C18" s="90"/>
      <c r="D18" s="90"/>
      <c r="E18" s="90"/>
      <c r="F18" s="90"/>
      <c r="G18" s="90"/>
      <c r="H18" s="90"/>
      <c r="I18" s="90"/>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workbookViewId="0" topLeftCell="A1">
      <selection activeCell="A1" sqref="A1"/>
    </sheetView>
  </sheetViews>
  <sheetFormatPr defaultColWidth="9.00390625" defaultRowHeight="16.5"/>
  <cols>
    <col min="1" max="1" width="17.50390625" style="72" customWidth="1"/>
    <col min="2" max="2" width="16.00390625" style="90" customWidth="1"/>
    <col min="3" max="3" width="10.75390625" style="90" customWidth="1"/>
    <col min="4" max="4" width="16.00390625" style="90" customWidth="1"/>
    <col min="5" max="5" width="10.75390625" style="90" customWidth="1"/>
    <col min="6" max="6" width="16.00390625" style="90" customWidth="1"/>
    <col min="7" max="7" width="12.75390625" style="90" customWidth="1"/>
    <col min="8" max="8" width="16.00390625" style="90" customWidth="1"/>
    <col min="9" max="9" width="12.75390625" style="90" customWidth="1"/>
    <col min="10" max="16384" width="9.00390625" style="90" customWidth="1"/>
  </cols>
  <sheetData>
    <row r="1" spans="1:9" s="14" customFormat="1" ht="24.75" customHeight="1">
      <c r="A1" s="9" t="s">
        <v>169</v>
      </c>
      <c r="B1" s="11"/>
      <c r="C1" s="11"/>
      <c r="D1" s="11"/>
      <c r="E1" s="11"/>
      <c r="F1" s="91"/>
      <c r="G1" s="91"/>
      <c r="H1" s="91"/>
      <c r="I1" s="91"/>
    </row>
    <row r="2" spans="1:9" s="19" customFormat="1" ht="15" customHeight="1">
      <c r="A2" s="15" t="s">
        <v>170</v>
      </c>
      <c r="B2" s="16"/>
      <c r="C2" s="16"/>
      <c r="D2" s="16"/>
      <c r="E2" s="16"/>
      <c r="F2" s="91"/>
      <c r="G2" s="91"/>
      <c r="H2" s="91"/>
      <c r="I2" s="91"/>
    </row>
    <row r="3" spans="1:9" s="19" customFormat="1" ht="9.75" customHeight="1">
      <c r="A3" s="11"/>
      <c r="B3" s="16"/>
      <c r="C3" s="16"/>
      <c r="D3" s="16"/>
      <c r="E3" s="16"/>
      <c r="F3" s="91"/>
      <c r="G3" s="91"/>
      <c r="H3" s="91"/>
      <c r="I3" s="91"/>
    </row>
    <row r="4" spans="1:9" s="19" customFormat="1" ht="15" customHeight="1">
      <c r="A4" s="15"/>
      <c r="B4" s="16"/>
      <c r="C4" s="16"/>
      <c r="D4" s="16"/>
      <c r="E4" s="16"/>
      <c r="F4" s="90"/>
      <c r="G4" s="90"/>
      <c r="H4" s="16" t="s">
        <v>171</v>
      </c>
      <c r="I4" s="90"/>
    </row>
    <row r="5" spans="1:9" s="19" customFormat="1" ht="15" customHeight="1">
      <c r="A5" s="20" t="s">
        <v>172</v>
      </c>
      <c r="B5" s="22" t="s">
        <v>173</v>
      </c>
      <c r="C5" s="23"/>
      <c r="D5" s="23"/>
      <c r="E5" s="23"/>
      <c r="F5" s="90"/>
      <c r="H5" s="156" t="s">
        <v>174</v>
      </c>
      <c r="I5" s="157"/>
    </row>
    <row r="6" spans="1:9" s="25" customFormat="1" ht="18" customHeight="1">
      <c r="A6" s="62"/>
      <c r="B6" s="132" t="s">
        <v>175</v>
      </c>
      <c r="C6" s="132"/>
      <c r="D6" s="132"/>
      <c r="E6" s="133"/>
      <c r="F6" s="132" t="s">
        <v>176</v>
      </c>
      <c r="G6" s="132"/>
      <c r="H6" s="132"/>
      <c r="I6" s="133"/>
    </row>
    <row r="7" spans="1:9" s="25" customFormat="1" ht="18" customHeight="1">
      <c r="A7" s="63" t="s">
        <v>177</v>
      </c>
      <c r="B7" s="163" t="s">
        <v>178</v>
      </c>
      <c r="C7" s="164"/>
      <c r="D7" s="164"/>
      <c r="E7" s="165"/>
      <c r="F7" s="163" t="s">
        <v>179</v>
      </c>
      <c r="G7" s="164"/>
      <c r="H7" s="164"/>
      <c r="I7" s="165"/>
    </row>
    <row r="8" spans="1:9" s="49" customFormat="1" ht="18" customHeight="1">
      <c r="A8" s="64" t="s">
        <v>180</v>
      </c>
      <c r="B8" s="65"/>
      <c r="C8" s="48"/>
      <c r="D8" s="147" t="s">
        <v>181</v>
      </c>
      <c r="E8" s="166"/>
      <c r="F8" s="65"/>
      <c r="G8" s="48"/>
      <c r="H8" s="66" t="s">
        <v>181</v>
      </c>
      <c r="I8" s="48"/>
    </row>
    <row r="9" spans="1:9" s="49" customFormat="1" ht="18" customHeight="1">
      <c r="A9" s="67"/>
      <c r="B9" s="160" t="s">
        <v>182</v>
      </c>
      <c r="C9" s="161"/>
      <c r="D9" s="162" t="s">
        <v>183</v>
      </c>
      <c r="E9" s="161"/>
      <c r="F9" s="160" t="s">
        <v>182</v>
      </c>
      <c r="G9" s="161"/>
      <c r="H9" s="162" t="s">
        <v>183</v>
      </c>
      <c r="I9" s="161"/>
    </row>
    <row r="10" spans="1:9" s="49" customFormat="1" ht="18" customHeight="1">
      <c r="A10" s="61" t="s">
        <v>184</v>
      </c>
      <c r="B10" s="170" t="s">
        <v>185</v>
      </c>
      <c r="C10" s="172"/>
      <c r="D10" s="170" t="s">
        <v>186</v>
      </c>
      <c r="E10" s="171"/>
      <c r="F10" s="170" t="s">
        <v>187</v>
      </c>
      <c r="G10" s="171"/>
      <c r="H10" s="170" t="s">
        <v>188</v>
      </c>
      <c r="I10" s="171"/>
    </row>
    <row r="11" spans="1:9" s="25" customFormat="1" ht="18" customHeight="1">
      <c r="A11" s="68" t="s">
        <v>189</v>
      </c>
      <c r="B11" s="69" t="s">
        <v>190</v>
      </c>
      <c r="C11" s="49"/>
      <c r="D11" s="69" t="s">
        <v>190</v>
      </c>
      <c r="E11" s="70"/>
      <c r="F11" s="69" t="s">
        <v>190</v>
      </c>
      <c r="G11" s="49"/>
      <c r="H11" s="69" t="s">
        <v>190</v>
      </c>
      <c r="I11" s="70"/>
    </row>
    <row r="12" spans="1:9" s="25" customFormat="1" ht="18" customHeight="1">
      <c r="A12" s="33" t="s">
        <v>191</v>
      </c>
      <c r="B12" s="34" t="s">
        <v>192</v>
      </c>
      <c r="C12" s="35" t="s">
        <v>193</v>
      </c>
      <c r="D12" s="34" t="s">
        <v>192</v>
      </c>
      <c r="E12" s="36" t="s">
        <v>193</v>
      </c>
      <c r="F12" s="34" t="s">
        <v>192</v>
      </c>
      <c r="G12" s="35" t="s">
        <v>193</v>
      </c>
      <c r="H12" s="34" t="s">
        <v>192</v>
      </c>
      <c r="I12" s="36" t="s">
        <v>193</v>
      </c>
    </row>
    <row r="13" spans="1:9" s="19" customFormat="1" ht="39.75" customHeight="1">
      <c r="A13" s="71" t="s">
        <v>194</v>
      </c>
      <c r="B13" s="54">
        <v>21138.5</v>
      </c>
      <c r="C13" s="54">
        <f>SUM(B13*100/B17)</f>
        <v>8.896472891609365</v>
      </c>
      <c r="D13" s="54">
        <v>6065.6</v>
      </c>
      <c r="E13" s="55">
        <f>SUM(D13*100/(B13-D13))</f>
        <v>40.241758387569746</v>
      </c>
      <c r="F13" s="54">
        <v>4773.2</v>
      </c>
      <c r="G13" s="54">
        <f>SUM(F13*100/F17)</f>
        <v>2.1383608916318018</v>
      </c>
      <c r="H13" s="54">
        <v>286.6</v>
      </c>
      <c r="I13" s="55">
        <f>SUM(H13*100/(F13-H13))</f>
        <v>6.387910667320467</v>
      </c>
    </row>
    <row r="14" spans="1:9" s="19" customFormat="1" ht="39.75" customHeight="1">
      <c r="A14" s="71" t="s">
        <v>195</v>
      </c>
      <c r="B14" s="56">
        <v>7085.9</v>
      </c>
      <c r="C14" s="56">
        <f>SUM(B14*100/B17)</f>
        <v>2.9822133672046176</v>
      </c>
      <c r="D14" s="56">
        <v>-2059.6</v>
      </c>
      <c r="E14" s="55">
        <f>SUM(D14*100/(B14-D14))</f>
        <v>-22.52036520693237</v>
      </c>
      <c r="F14" s="56">
        <v>30574.6</v>
      </c>
      <c r="G14" s="56">
        <f>SUM(F14*100/F17)</f>
        <v>13.697211287456149</v>
      </c>
      <c r="H14" s="56">
        <v>2247.5</v>
      </c>
      <c r="I14" s="57">
        <f>SUM(H14*100/(F14-H14))</f>
        <v>7.9340984428338945</v>
      </c>
    </row>
    <row r="15" spans="1:9" s="19" customFormat="1" ht="39.75" customHeight="1">
      <c r="A15" s="71" t="s">
        <v>196</v>
      </c>
      <c r="B15" s="56">
        <v>3554.7</v>
      </c>
      <c r="C15" s="56">
        <f>SUM(B15*100/B17)</f>
        <v>1.4960518574072812</v>
      </c>
      <c r="D15" s="56">
        <v>465.7</v>
      </c>
      <c r="E15" s="57">
        <f>SUM(D15*100/(B15-D15))</f>
        <v>15.076076400129491</v>
      </c>
      <c r="F15" s="56">
        <v>2192</v>
      </c>
      <c r="G15" s="56">
        <f>SUM(F15*100/F17)</f>
        <v>0.9820009793130205</v>
      </c>
      <c r="H15" s="56">
        <v>324.9</v>
      </c>
      <c r="I15" s="57">
        <f>SUM(H15*100/(F15-H15))</f>
        <v>17.401317551282737</v>
      </c>
    </row>
    <row r="16" spans="1:9" s="19" customFormat="1" ht="39.75" customHeight="1">
      <c r="A16" s="71" t="s">
        <v>197</v>
      </c>
      <c r="B16" s="56">
        <v>205826.3</v>
      </c>
      <c r="C16" s="56">
        <f>SUM(B16*100/B17)</f>
        <v>86.62526188377873</v>
      </c>
      <c r="D16" s="56">
        <v>31014.7</v>
      </c>
      <c r="E16" s="57">
        <f>SUM(D16*100/(B16-D16))</f>
        <v>17.741786014200432</v>
      </c>
      <c r="F16" s="56">
        <v>185677.9</v>
      </c>
      <c r="G16" s="56">
        <f>SUM(F16*100/F17)</f>
        <v>83.18242684159904</v>
      </c>
      <c r="H16" s="56">
        <v>35149.4</v>
      </c>
      <c r="I16" s="57">
        <f>SUM(H16*100/(F16-H16))</f>
        <v>23.350661170476023</v>
      </c>
    </row>
    <row r="17" spans="1:9" s="19" customFormat="1" ht="39.75" customHeight="1">
      <c r="A17" s="71" t="s">
        <v>198</v>
      </c>
      <c r="B17" s="56">
        <f>SUM(B13:B16)</f>
        <v>237605.4</v>
      </c>
      <c r="C17" s="56">
        <f>SUM(B17*100/B17)</f>
        <v>100</v>
      </c>
      <c r="D17" s="56">
        <f>SUM(D13:D16)</f>
        <v>35486.4</v>
      </c>
      <c r="E17" s="57">
        <f>SUM(D17*100/(B17-D17))</f>
        <v>17.557181660309027</v>
      </c>
      <c r="F17" s="56">
        <f>SUM(F13:F16)</f>
        <v>223217.69999999998</v>
      </c>
      <c r="G17" s="56">
        <f>SUM(F17*100/F17)</f>
        <v>100.00000000000001</v>
      </c>
      <c r="H17" s="56">
        <f>SUM(H13:H16)</f>
        <v>38008.4</v>
      </c>
      <c r="I17" s="57">
        <f>SUM(H17*100/(F17-H17))</f>
        <v>20.521863642916422</v>
      </c>
    </row>
    <row r="18" spans="1:9" s="19" customFormat="1" ht="16.5">
      <c r="A18" s="72"/>
      <c r="B18" s="90"/>
      <c r="C18" s="90"/>
      <c r="D18" s="90"/>
      <c r="E18" s="90"/>
      <c r="F18" s="90"/>
      <c r="G18" s="90"/>
      <c r="H18" s="90"/>
      <c r="I18" s="90"/>
    </row>
    <row r="19" spans="1:9" s="19" customFormat="1" ht="16.5">
      <c r="A19" s="72"/>
      <c r="B19" s="90"/>
      <c r="C19" s="90"/>
      <c r="D19" s="90"/>
      <c r="E19" s="90"/>
      <c r="F19" s="90"/>
      <c r="G19" s="90"/>
      <c r="H19" s="90"/>
      <c r="I19" s="90"/>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workbookViewId="0" topLeftCell="D1">
      <selection activeCell="D1" sqref="D1"/>
    </sheetView>
  </sheetViews>
  <sheetFormatPr defaultColWidth="9.00390625" defaultRowHeight="16.5"/>
  <cols>
    <col min="1" max="3" width="9.00390625" style="92" customWidth="1"/>
    <col min="4" max="4" width="5.875" style="92" customWidth="1"/>
    <col min="5" max="5" width="11.375" style="92" customWidth="1"/>
    <col min="6" max="14" width="11.375" style="94" customWidth="1"/>
    <col min="15" max="15" width="11.375" style="92" customWidth="1"/>
    <col min="16" max="16384" width="9.00390625" style="92" customWidth="1"/>
  </cols>
  <sheetData>
    <row r="1" spans="5:15" ht="21.75" customHeight="1">
      <c r="E1" s="173" t="s">
        <v>199</v>
      </c>
      <c r="F1" s="173"/>
      <c r="G1" s="173"/>
      <c r="H1" s="173"/>
      <c r="I1" s="173"/>
      <c r="J1" s="173"/>
      <c r="K1" s="173"/>
      <c r="L1" s="173"/>
      <c r="M1" s="173"/>
      <c r="N1" s="173"/>
      <c r="O1" s="173"/>
    </row>
    <row r="2" spans="5:15" ht="21.75" customHeight="1">
      <c r="E2" s="174" t="s">
        <v>200</v>
      </c>
      <c r="F2" s="174"/>
      <c r="G2" s="174"/>
      <c r="H2" s="174"/>
      <c r="I2" s="174"/>
      <c r="J2" s="174"/>
      <c r="K2" s="174"/>
      <c r="L2" s="174"/>
      <c r="M2" s="174"/>
      <c r="N2" s="174"/>
      <c r="O2" s="174"/>
    </row>
    <row r="3" spans="1:15" ht="22.5" customHeight="1">
      <c r="A3" s="92">
        <v>1</v>
      </c>
      <c r="B3" s="92">
        <v>14190.7</v>
      </c>
      <c r="C3" s="92">
        <v>11714.8</v>
      </c>
      <c r="E3" s="93"/>
      <c r="O3" s="93"/>
    </row>
    <row r="4" spans="1:15" ht="22.5" customHeight="1">
      <c r="A4" s="92">
        <v>2</v>
      </c>
      <c r="B4" s="92">
        <v>17182</v>
      </c>
      <c r="C4" s="92">
        <v>14406.7</v>
      </c>
      <c r="E4" s="93"/>
      <c r="O4" s="93"/>
    </row>
    <row r="5" spans="1:15" ht="22.5" customHeight="1">
      <c r="A5" s="92">
        <v>3</v>
      </c>
      <c r="B5" s="92">
        <v>15847</v>
      </c>
      <c r="C5" s="92">
        <v>13478.8</v>
      </c>
      <c r="E5" s="93"/>
      <c r="O5" s="93"/>
    </row>
    <row r="6" spans="1:15" ht="22.5" customHeight="1">
      <c r="A6" s="92">
        <v>4</v>
      </c>
      <c r="B6" s="92">
        <v>14507.6</v>
      </c>
      <c r="C6" s="92">
        <v>12406.6</v>
      </c>
      <c r="E6" s="93"/>
      <c r="O6" s="93"/>
    </row>
    <row r="7" spans="1:15" ht="22.5" customHeight="1">
      <c r="A7" s="92">
        <v>5</v>
      </c>
      <c r="B7" s="92">
        <v>13330.2</v>
      </c>
      <c r="C7" s="92">
        <v>11874.6</v>
      </c>
      <c r="E7" s="93"/>
      <c r="O7" s="93"/>
    </row>
    <row r="8" spans="1:15" ht="22.5" customHeight="1">
      <c r="A8" s="92">
        <v>6</v>
      </c>
      <c r="B8" s="92">
        <v>18691.9</v>
      </c>
      <c r="C8" s="92">
        <v>16570.1</v>
      </c>
      <c r="E8" s="93"/>
      <c r="O8" s="93"/>
    </row>
    <row r="9" spans="1:15" ht="22.5" customHeight="1">
      <c r="A9" s="92">
        <v>7</v>
      </c>
      <c r="B9" s="92">
        <v>18196</v>
      </c>
      <c r="C9" s="92">
        <v>16849.2</v>
      </c>
      <c r="E9" s="93"/>
      <c r="O9" s="93"/>
    </row>
    <row r="10" spans="1:15" ht="22.5" customHeight="1">
      <c r="A10" s="92">
        <v>8</v>
      </c>
      <c r="B10" s="92">
        <v>18109</v>
      </c>
      <c r="C10" s="92">
        <v>16576.6</v>
      </c>
      <c r="E10" s="93"/>
      <c r="O10" s="93"/>
    </row>
    <row r="11" spans="1:15" ht="22.5" customHeight="1">
      <c r="A11" s="92">
        <v>9</v>
      </c>
      <c r="B11" s="92">
        <v>19736</v>
      </c>
      <c r="C11" s="92">
        <v>18697.6</v>
      </c>
      <c r="E11" s="93"/>
      <c r="O11" s="93"/>
    </row>
    <row r="12" spans="1:15" ht="22.5" customHeight="1">
      <c r="A12" s="92">
        <v>10</v>
      </c>
      <c r="B12" s="92">
        <v>19952</v>
      </c>
      <c r="C12" s="92">
        <v>17646.6</v>
      </c>
      <c r="E12" s="93"/>
      <c r="O12" s="93"/>
    </row>
    <row r="13" spans="1:15" ht="22.5" customHeight="1">
      <c r="A13" s="92">
        <v>11</v>
      </c>
      <c r="B13" s="92">
        <v>20097.8</v>
      </c>
      <c r="C13" s="92">
        <v>17970.1</v>
      </c>
      <c r="E13" s="93"/>
      <c r="O13" s="93"/>
    </row>
    <row r="14" spans="1:15" ht="22.5" customHeight="1">
      <c r="A14" s="92">
        <v>12</v>
      </c>
      <c r="B14" s="92">
        <v>24533.2</v>
      </c>
      <c r="C14" s="92">
        <v>22682.5</v>
      </c>
      <c r="E14" s="93"/>
      <c r="O14" s="93"/>
    </row>
    <row r="15" spans="1:15" ht="22.5" customHeight="1">
      <c r="A15" s="92">
        <v>1</v>
      </c>
      <c r="B15" s="92">
        <v>19264.5</v>
      </c>
      <c r="C15" s="92">
        <v>18215.3</v>
      </c>
      <c r="E15" s="93"/>
      <c r="O15" s="93"/>
    </row>
    <row r="16" spans="1:15" ht="22.5" customHeight="1">
      <c r="A16" s="92">
        <v>2</v>
      </c>
      <c r="B16" s="92">
        <v>17833.2</v>
      </c>
      <c r="C16" s="92">
        <v>15751.6</v>
      </c>
      <c r="E16" s="93"/>
      <c r="O16" s="93"/>
    </row>
    <row r="17" spans="1:15" ht="22.5" customHeight="1">
      <c r="A17" s="92">
        <v>3</v>
      </c>
      <c r="B17" s="92">
        <v>24364.6</v>
      </c>
      <c r="C17" s="92">
        <v>21839.7</v>
      </c>
      <c r="E17" s="93"/>
      <c r="O17" s="93"/>
    </row>
    <row r="18" spans="1:15" ht="22.5" customHeight="1">
      <c r="A18" s="92">
        <v>4</v>
      </c>
      <c r="B18" s="92">
        <v>21929.3</v>
      </c>
      <c r="C18" s="92">
        <v>21065.3</v>
      </c>
      <c r="E18" s="93"/>
      <c r="O18" s="93"/>
    </row>
    <row r="19" spans="1:15" ht="24" customHeight="1">
      <c r="A19" s="92">
        <v>5</v>
      </c>
      <c r="B19" s="92">
        <v>23141</v>
      </c>
      <c r="C19" s="92">
        <v>20044</v>
      </c>
      <c r="E19" s="93"/>
      <c r="G19" s="95" t="s">
        <v>201</v>
      </c>
      <c r="J19" s="96" t="s">
        <v>202</v>
      </c>
      <c r="M19" s="96" t="s">
        <v>203</v>
      </c>
      <c r="O19" s="93"/>
    </row>
    <row r="20" spans="1:15" ht="19.5" customHeight="1">
      <c r="A20" s="92">
        <v>6</v>
      </c>
      <c r="B20" s="92">
        <v>23467.2</v>
      </c>
      <c r="C20" s="92">
        <v>21777.8</v>
      </c>
      <c r="E20" s="93"/>
      <c r="G20" s="97" t="s">
        <v>204</v>
      </c>
      <c r="J20" s="96">
        <v>2010</v>
      </c>
      <c r="M20" s="96">
        <v>2011</v>
      </c>
      <c r="O20" s="93"/>
    </row>
    <row r="21" spans="1:15" ht="30" customHeight="1">
      <c r="A21" s="92">
        <v>7</v>
      </c>
      <c r="B21" s="92">
        <v>23866.6</v>
      </c>
      <c r="C21" s="92">
        <v>21462.4</v>
      </c>
      <c r="E21" s="98" t="str">
        <f>"- 7 -"</f>
        <v>- 7 -</v>
      </c>
      <c r="F21" s="99"/>
      <c r="G21" s="99"/>
      <c r="H21" s="99"/>
      <c r="I21" s="99"/>
      <c r="J21" s="99"/>
      <c r="K21" s="99"/>
      <c r="L21" s="99"/>
      <c r="M21" s="99"/>
      <c r="N21" s="99"/>
      <c r="O21" s="100"/>
    </row>
    <row r="22" spans="1:3" ht="16.5">
      <c r="A22" s="92">
        <v>8</v>
      </c>
      <c r="B22" s="92">
        <v>24501</v>
      </c>
      <c r="C22" s="92">
        <v>22386.9</v>
      </c>
    </row>
    <row r="23" spans="1:3" ht="16.5">
      <c r="A23" s="92">
        <v>9</v>
      </c>
      <c r="B23" s="92">
        <v>23751.5</v>
      </c>
      <c r="C23" s="92">
        <v>22766.4</v>
      </c>
    </row>
    <row r="24" spans="1:3" ht="16.5">
      <c r="A24" s="92">
        <v>10</v>
      </c>
      <c r="B24" s="92">
        <v>24581.3</v>
      </c>
      <c r="C24" s="92">
        <v>22805</v>
      </c>
    </row>
    <row r="25" spans="1:3" ht="16.5">
      <c r="A25" s="92">
        <v>11</v>
      </c>
      <c r="B25" s="92">
        <v>24854.7</v>
      </c>
      <c r="C25" s="92">
        <v>23978.2</v>
      </c>
    </row>
    <row r="26" spans="1:3" ht="16.5">
      <c r="A26" s="92">
        <v>12</v>
      </c>
      <c r="B26" s="92">
        <v>28049.9</v>
      </c>
      <c r="C26" s="92">
        <v>26119.8</v>
      </c>
    </row>
    <row r="27" spans="1:3" ht="16.5">
      <c r="A27" s="92">
        <v>1</v>
      </c>
      <c r="B27" s="92">
        <v>24281.7</v>
      </c>
      <c r="C27" s="92">
        <v>23559.5</v>
      </c>
    </row>
    <row r="28" spans="1:3" ht="16.5">
      <c r="A28" s="92">
        <v>2</v>
      </c>
      <c r="B28" s="92">
        <v>19851.7</v>
      </c>
      <c r="C28" s="92">
        <v>17025.6</v>
      </c>
    </row>
    <row r="29" spans="1:3" ht="16.5">
      <c r="A29" s="92">
        <v>3</v>
      </c>
      <c r="B29" s="92">
        <v>30073.3</v>
      </c>
      <c r="C29" s="92">
        <v>29247.9</v>
      </c>
    </row>
    <row r="30" spans="1:3" ht="16.5">
      <c r="A30" s="92">
        <v>4</v>
      </c>
      <c r="B30" s="92">
        <v>25102.4</v>
      </c>
      <c r="C30" s="92">
        <v>24936.9</v>
      </c>
    </row>
    <row r="31" spans="1:3" ht="16.5">
      <c r="A31" s="92">
        <v>5</v>
      </c>
      <c r="B31" s="92">
        <v>27143</v>
      </c>
      <c r="C31" s="92">
        <v>25514.7</v>
      </c>
    </row>
    <row r="32" spans="1:3" ht="16.5">
      <c r="A32" s="92">
        <v>6</v>
      </c>
      <c r="B32" s="92">
        <v>28071.8</v>
      </c>
      <c r="C32" s="92">
        <v>26534.8</v>
      </c>
    </row>
    <row r="33" spans="1:3" ht="16.5">
      <c r="A33" s="92">
        <v>7</v>
      </c>
      <c r="B33" s="92">
        <v>25979.3</v>
      </c>
      <c r="C33" s="92">
        <v>24115.8</v>
      </c>
    </row>
    <row r="34" spans="1:3" ht="16.5">
      <c r="A34" s="92">
        <v>8</v>
      </c>
      <c r="B34" s="92">
        <v>29553.5</v>
      </c>
      <c r="C34" s="92">
        <v>25673.8</v>
      </c>
    </row>
    <row r="35" spans="1:3" ht="16.5">
      <c r="A35" s="92">
        <v>9</v>
      </c>
      <c r="B35" s="92">
        <v>27548.7</v>
      </c>
      <c r="C35" s="92">
        <v>26608.7</v>
      </c>
    </row>
    <row r="36" ht="16.5">
      <c r="A36" s="92">
        <v>10</v>
      </c>
    </row>
    <row r="37" ht="16.5">
      <c r="A37" s="92">
        <v>11</v>
      </c>
    </row>
    <row r="38" ht="16.5">
      <c r="A38" s="92">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workbookViewId="0" topLeftCell="F1">
      <selection activeCell="F1" sqref="F1"/>
    </sheetView>
  </sheetViews>
  <sheetFormatPr defaultColWidth="9.00390625" defaultRowHeight="27.75" customHeight="1"/>
  <cols>
    <col min="1" max="1" width="4.50390625" style="1" customWidth="1"/>
    <col min="2" max="5" width="12.625" style="101" customWidth="1"/>
    <col min="6" max="6" width="6.625" style="1" customWidth="1"/>
    <col min="7" max="17" width="11.125" style="1" customWidth="1"/>
    <col min="18" max="16384" width="9.00390625" style="1" customWidth="1"/>
  </cols>
  <sheetData>
    <row r="1" spans="6:17" ht="23.25" customHeight="1">
      <c r="F1" s="3"/>
      <c r="G1" s="4" t="s">
        <v>10</v>
      </c>
      <c r="H1" s="102"/>
      <c r="I1" s="103"/>
      <c r="J1" s="103"/>
      <c r="K1" s="103"/>
      <c r="L1" s="103"/>
      <c r="M1" s="103"/>
      <c r="N1" s="103"/>
      <c r="O1" s="103"/>
      <c r="P1" s="103"/>
      <c r="Q1" s="103"/>
    </row>
    <row r="2" spans="2:17" s="104" customFormat="1" ht="19.5" customHeight="1">
      <c r="B2" s="105">
        <v>99</v>
      </c>
      <c r="C2" s="105">
        <v>100</v>
      </c>
      <c r="D2" s="105">
        <v>99</v>
      </c>
      <c r="E2" s="105">
        <v>100</v>
      </c>
      <c r="F2" s="106"/>
      <c r="G2" s="107" t="s">
        <v>11</v>
      </c>
      <c r="H2" s="108"/>
      <c r="I2" s="108"/>
      <c r="J2" s="108"/>
      <c r="K2" s="108"/>
      <c r="L2" s="108"/>
      <c r="M2" s="108"/>
      <c r="N2" s="108"/>
      <c r="O2" s="108"/>
      <c r="P2" s="108"/>
      <c r="Q2" s="108"/>
    </row>
    <row r="3" spans="1:17" ht="4.5" customHeight="1">
      <c r="A3" s="109">
        <v>1</v>
      </c>
      <c r="B3" s="101">
        <v>19264.5</v>
      </c>
      <c r="C3" s="101">
        <v>24281.7</v>
      </c>
      <c r="D3" s="101">
        <v>18215.3</v>
      </c>
      <c r="E3" s="101">
        <v>23559.5</v>
      </c>
      <c r="F3" s="3"/>
      <c r="G3" s="3"/>
      <c r="H3" s="3"/>
      <c r="I3" s="3"/>
      <c r="J3" s="3"/>
      <c r="K3" s="3"/>
      <c r="L3" s="3"/>
      <c r="M3" s="3"/>
      <c r="N3" s="3"/>
      <c r="O3" s="3"/>
      <c r="P3" s="3"/>
      <c r="Q3" s="3"/>
    </row>
    <row r="4" spans="1:17" ht="19.5" customHeight="1">
      <c r="A4" s="109">
        <v>2</v>
      </c>
      <c r="B4" s="101">
        <v>37097.7</v>
      </c>
      <c r="C4" s="101">
        <v>44133.4</v>
      </c>
      <c r="D4" s="101">
        <v>33966.9</v>
      </c>
      <c r="E4" s="101">
        <v>40585.1</v>
      </c>
      <c r="F4" s="3"/>
      <c r="G4" s="3"/>
      <c r="H4" s="74"/>
      <c r="I4" s="75" t="s">
        <v>205</v>
      </c>
      <c r="J4" s="74"/>
      <c r="K4" s="3"/>
      <c r="L4" s="3"/>
      <c r="M4" s="3"/>
      <c r="N4" s="74"/>
      <c r="O4" s="75" t="s">
        <v>206</v>
      </c>
      <c r="P4" s="74"/>
      <c r="Q4" s="3"/>
    </row>
    <row r="5" spans="1:17" ht="27.75" customHeight="1">
      <c r="A5" s="109">
        <v>3</v>
      </c>
      <c r="B5" s="101">
        <v>61462.3</v>
      </c>
      <c r="C5" s="101">
        <v>74206.7</v>
      </c>
      <c r="D5" s="101">
        <v>55706.6</v>
      </c>
      <c r="E5" s="101">
        <v>69833</v>
      </c>
      <c r="F5" s="3"/>
      <c r="G5" s="3"/>
      <c r="H5" s="3"/>
      <c r="I5" s="3"/>
      <c r="J5" s="3"/>
      <c r="K5" s="3"/>
      <c r="L5" s="3"/>
      <c r="M5" s="3"/>
      <c r="N5" s="3"/>
      <c r="O5" s="3"/>
      <c r="P5" s="3"/>
      <c r="Q5" s="3"/>
    </row>
    <row r="6" spans="1:17" ht="27.75" customHeight="1">
      <c r="A6" s="109">
        <v>4</v>
      </c>
      <c r="B6" s="101">
        <v>83391.6</v>
      </c>
      <c r="C6" s="101">
        <v>99309.1</v>
      </c>
      <c r="D6" s="101">
        <v>76771.9</v>
      </c>
      <c r="E6" s="101">
        <v>94769.9</v>
      </c>
      <c r="F6" s="3"/>
      <c r="G6" s="3"/>
      <c r="H6" s="3"/>
      <c r="I6" s="3"/>
      <c r="J6" s="3"/>
      <c r="K6" s="3"/>
      <c r="L6" s="3"/>
      <c r="M6" s="3"/>
      <c r="N6" s="3"/>
      <c r="O6" s="3"/>
      <c r="P6" s="3"/>
      <c r="Q6" s="3"/>
    </row>
    <row r="7" spans="1:17" ht="27.75" customHeight="1">
      <c r="A7" s="109">
        <v>5</v>
      </c>
      <c r="B7" s="101">
        <v>106532.6</v>
      </c>
      <c r="C7" s="101">
        <v>126452.1</v>
      </c>
      <c r="D7" s="8">
        <v>96815.9</v>
      </c>
      <c r="E7" s="8">
        <v>120284.6</v>
      </c>
      <c r="F7" s="3"/>
      <c r="G7" s="3"/>
      <c r="H7" s="3"/>
      <c r="I7" s="3"/>
      <c r="J7" s="3"/>
      <c r="K7" s="3"/>
      <c r="L7" s="3"/>
      <c r="M7" s="3"/>
      <c r="N7" s="3"/>
      <c r="O7" s="3"/>
      <c r="P7" s="3"/>
      <c r="Q7" s="3"/>
    </row>
    <row r="8" spans="1:17" ht="27.75" customHeight="1">
      <c r="A8" s="109">
        <v>6</v>
      </c>
      <c r="B8" s="101">
        <v>129999.8</v>
      </c>
      <c r="C8" s="101">
        <v>154523.9</v>
      </c>
      <c r="D8" s="101">
        <v>118593.7</v>
      </c>
      <c r="E8" s="101">
        <v>146819.4</v>
      </c>
      <c r="F8" s="3"/>
      <c r="G8" s="3"/>
      <c r="H8" s="3"/>
      <c r="I8" s="3"/>
      <c r="J8" s="3"/>
      <c r="K8" s="3"/>
      <c r="L8" s="3"/>
      <c r="M8" s="3"/>
      <c r="N8" s="3"/>
      <c r="O8" s="3"/>
      <c r="P8" s="3"/>
      <c r="Q8" s="3"/>
    </row>
    <row r="9" spans="1:17" ht="27.75" customHeight="1">
      <c r="A9" s="109">
        <v>7</v>
      </c>
      <c r="B9" s="101">
        <v>153866.4</v>
      </c>
      <c r="C9" s="101">
        <v>180503.2</v>
      </c>
      <c r="D9" s="101">
        <v>140056.1</v>
      </c>
      <c r="E9" s="101">
        <v>170935.2</v>
      </c>
      <c r="F9" s="3"/>
      <c r="G9" s="3"/>
      <c r="H9" s="3"/>
      <c r="I9" s="3"/>
      <c r="J9" s="3"/>
      <c r="K9" s="3"/>
      <c r="L9" s="3"/>
      <c r="M9" s="3"/>
      <c r="N9" s="3"/>
      <c r="O9" s="3"/>
      <c r="P9" s="3"/>
      <c r="Q9" s="3"/>
    </row>
    <row r="10" spans="1:17" ht="27.75" customHeight="1">
      <c r="A10" s="109">
        <v>8</v>
      </c>
      <c r="B10" s="101">
        <v>178367.4</v>
      </c>
      <c r="C10" s="101">
        <v>210056.7</v>
      </c>
      <c r="D10" s="101">
        <v>162443</v>
      </c>
      <c r="E10" s="101">
        <v>196609</v>
      </c>
      <c r="F10" s="3"/>
      <c r="G10" s="3"/>
      <c r="H10" s="3"/>
      <c r="I10" s="3"/>
      <c r="J10" s="3"/>
      <c r="K10" s="3"/>
      <c r="L10" s="3"/>
      <c r="M10" s="3"/>
      <c r="N10" s="3"/>
      <c r="O10" s="3"/>
      <c r="P10" s="3"/>
      <c r="Q10" s="3"/>
    </row>
    <row r="11" spans="1:17" ht="27.75" customHeight="1">
      <c r="A11" s="109">
        <v>9</v>
      </c>
      <c r="B11" s="101">
        <v>202118.9</v>
      </c>
      <c r="C11" s="101">
        <v>237605.4</v>
      </c>
      <c r="D11" s="101">
        <v>185209.4</v>
      </c>
      <c r="E11" s="101">
        <v>223217.7</v>
      </c>
      <c r="F11" s="3"/>
      <c r="G11" s="3"/>
      <c r="H11" s="3"/>
      <c r="I11" s="3"/>
      <c r="J11" s="3"/>
      <c r="K11" s="3"/>
      <c r="L11" s="3"/>
      <c r="M11" s="3"/>
      <c r="N11" s="3"/>
      <c r="O11" s="3"/>
      <c r="P11" s="3"/>
      <c r="Q11" s="3"/>
    </row>
    <row r="12" spans="1:17" ht="27.75" customHeight="1">
      <c r="A12" s="109">
        <v>10</v>
      </c>
      <c r="B12" s="101">
        <v>226700.2</v>
      </c>
      <c r="D12" s="101">
        <v>208014.4</v>
      </c>
      <c r="F12" s="3"/>
      <c r="G12" s="3"/>
      <c r="H12" s="3"/>
      <c r="I12" s="3"/>
      <c r="J12" s="3"/>
      <c r="K12" s="3"/>
      <c r="L12" s="3"/>
      <c r="M12" s="3"/>
      <c r="N12" s="3"/>
      <c r="O12" s="3"/>
      <c r="P12" s="3"/>
      <c r="Q12" s="3"/>
    </row>
    <row r="13" spans="1:17" ht="27.75" customHeight="1">
      <c r="A13" s="109">
        <v>11</v>
      </c>
      <c r="B13" s="101">
        <v>251554.9</v>
      </c>
      <c r="D13" s="101">
        <v>231992.6</v>
      </c>
      <c r="F13" s="3"/>
      <c r="G13" s="3"/>
      <c r="H13" s="3"/>
      <c r="I13" s="3"/>
      <c r="J13" s="3"/>
      <c r="K13" s="3"/>
      <c r="L13" s="3"/>
      <c r="M13" s="3"/>
      <c r="N13" s="3"/>
      <c r="O13" s="3"/>
      <c r="P13" s="3"/>
      <c r="Q13" s="3"/>
    </row>
    <row r="14" spans="1:17" ht="27.75" customHeight="1">
      <c r="A14" s="109">
        <v>12</v>
      </c>
      <c r="B14" s="101">
        <v>279604.8</v>
      </c>
      <c r="D14" s="101">
        <v>258112.4</v>
      </c>
      <c r="F14" s="3"/>
      <c r="G14" s="3"/>
      <c r="H14" s="3"/>
      <c r="I14" s="3"/>
      <c r="J14" s="3"/>
      <c r="K14" s="3"/>
      <c r="L14" s="3"/>
      <c r="M14" s="3"/>
      <c r="N14" s="3"/>
      <c r="O14" s="3"/>
      <c r="P14" s="3"/>
      <c r="Q14" s="3"/>
    </row>
    <row r="15" spans="6:17" ht="34.5" customHeight="1">
      <c r="F15" s="3"/>
      <c r="G15" s="3"/>
      <c r="H15" s="3"/>
      <c r="I15" s="3"/>
      <c r="J15" s="3"/>
      <c r="K15" s="3"/>
      <c r="L15" s="3"/>
      <c r="M15" s="3"/>
      <c r="N15" s="3"/>
      <c r="O15" s="3"/>
      <c r="P15" s="3"/>
      <c r="Q15" s="3"/>
    </row>
    <row r="16" spans="6:17" ht="32.25" customHeight="1">
      <c r="F16" s="3"/>
      <c r="G16" s="3"/>
      <c r="H16" s="3"/>
      <c r="I16" s="3"/>
      <c r="J16" s="3"/>
      <c r="K16" s="3"/>
      <c r="L16" s="5"/>
      <c r="M16" s="3"/>
      <c r="N16" s="3"/>
      <c r="O16" s="3"/>
      <c r="P16" s="3"/>
      <c r="Q16" s="3"/>
    </row>
    <row r="17" spans="6:17" ht="27.75" customHeight="1">
      <c r="F17" s="3"/>
      <c r="G17" s="3"/>
      <c r="H17" s="3"/>
      <c r="I17" s="3"/>
      <c r="J17" s="3"/>
      <c r="K17" s="3"/>
      <c r="L17" s="6" t="str">
        <f>"- 8  -"</f>
        <v>- 8  -</v>
      </c>
      <c r="M17" s="7"/>
      <c r="N17" s="3"/>
      <c r="O17" s="3"/>
      <c r="P17" s="3"/>
      <c r="Q17" s="3"/>
    </row>
    <row r="18" ht="27.75" customHeight="1">
      <c r="M18" s="2"/>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2011-10-06T20:50:51Z</cp:lastPrinted>
  <dcterms:created xsi:type="dcterms:W3CDTF">2000-02-17T03:25:54Z</dcterms:created>
  <dcterms:modified xsi:type="dcterms:W3CDTF">2011-10-13T07:48:14Z</dcterms:modified>
  <cp:category/>
  <cp:version/>
  <cp:contentType/>
  <cp:contentStatus/>
</cp:coreProperties>
</file>