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8" windowWidth="8952" windowHeight="4212" tabRatio="835" activeTab="0"/>
  </bookViews>
  <sheets>
    <sheet name="FOF92" sheetId="1" r:id="rId1"/>
    <sheet name="FOF93" sheetId="2" r:id="rId2"/>
    <sheet name="FOF94" sheetId="3" r:id="rId3"/>
    <sheet name="FOF95" sheetId="4" r:id="rId4"/>
    <sheet name="FOF96" sheetId="5" r:id="rId5"/>
    <sheet name="FOF97" sheetId="6" r:id="rId6"/>
    <sheet name="FOF98" sheetId="7" r:id="rId7"/>
    <sheet name="FOF99" sheetId="8" r:id="rId8"/>
    <sheet name="FOF100" sheetId="9" r:id="rId9"/>
    <sheet name="FOF101" sheetId="10" r:id="rId10"/>
    <sheet name="FOF102" sheetId="11" r:id="rId11"/>
    <sheet name="FOF103" sheetId="12" r:id="rId12"/>
    <sheet name="FOF104" sheetId="13" r:id="rId13"/>
    <sheet name="FOF105" sheetId="14" r:id="rId14"/>
    <sheet name="FOF106" sheetId="15" r:id="rId15"/>
    <sheet name="FOF107" sheetId="16" r:id="rId16"/>
    <sheet name="FOF108" sheetId="17" r:id="rId17"/>
    <sheet name="FOF104_呈副處長" sheetId="18" state="hidden" r:id="rId18"/>
    <sheet name="FOF105_呈副處長" sheetId="19" state="hidden" r:id="rId19"/>
  </sheets>
  <externalReferences>
    <externalReference r:id="rId22"/>
    <externalReference r:id="rId23"/>
    <externalReference r:id="rId24"/>
  </externalReferences>
  <definedNames>
    <definedName name="DATABASE" localSheetId="8">'FOF100'!$A$13:$B$41</definedName>
    <definedName name="DATABASE" localSheetId="9">'FOF101'!$A$13:$B$41</definedName>
    <definedName name="DATABASE" localSheetId="10">'FOF102'!$A$13:$B$41</definedName>
    <definedName name="DATABASE" localSheetId="11">'FOF103'!$A$13:$B$41</definedName>
    <definedName name="DATABASE" localSheetId="12">'FOF104'!$A$13:$B$41</definedName>
    <definedName name="DATABASE" localSheetId="17">'FOF104_呈副處長'!$A$13:$B$41</definedName>
    <definedName name="DATABASE" localSheetId="13">'FOF105'!$A$13:$B$41</definedName>
    <definedName name="DATABASE" localSheetId="18">'FOF105_呈副處長'!$A$13:$B$41</definedName>
    <definedName name="DATABASE" localSheetId="14">'FOF106'!$A$13:$B$41</definedName>
    <definedName name="DATABASE" localSheetId="15">'FOF107'!$A$13:$B$41</definedName>
    <definedName name="DATABASE" localSheetId="16">'FOF108'!$A$13:$B$41</definedName>
    <definedName name="DATABASE" localSheetId="0">'FOF92'!$A$13:$B$41</definedName>
    <definedName name="DATABASE" localSheetId="1">'FOF93'!$A$13:$B$41</definedName>
    <definedName name="DATABASE" localSheetId="2">'FOF94'!$A$13:$B$41</definedName>
    <definedName name="DATABASE" localSheetId="3">'FOF95'!$A$13:$B$41</definedName>
    <definedName name="DATABASE" localSheetId="4">'FOF96'!$A$13:$B$41</definedName>
    <definedName name="DATABASE" localSheetId="5">'FOF97'!$A$13:$B$41</definedName>
    <definedName name="DATABASE" localSheetId="6">'FOF98'!$A$13:$B$41</definedName>
    <definedName name="DATABASE" localSheetId="7">'FOF99'!$A$13:$B$41</definedName>
    <definedName name="_xlnm.Print_Area" localSheetId="8">'FOF100'!$A$1:$X$41</definedName>
    <definedName name="_xlnm.Print_Area" localSheetId="9">'FOF101'!$A$1:$X$41</definedName>
    <definedName name="_xlnm.Print_Area" localSheetId="10">'FOF102'!$A$1:$X$41</definedName>
    <definedName name="_xlnm.Print_Area" localSheetId="11">'FOF103'!$A$1:$X$41</definedName>
    <definedName name="_xlnm.Print_Area" localSheetId="12">'FOF104'!$A$1:$X$41</definedName>
    <definedName name="_xlnm.Print_Area" localSheetId="17">'FOF104_呈副處長'!$A$1:$AC$43</definedName>
    <definedName name="_xlnm.Print_Area" localSheetId="13">'FOF105'!$A$1:$X$41</definedName>
    <definedName name="_xlnm.Print_Area" localSheetId="18">'FOF105_呈副處長'!$A$1:$AC$43</definedName>
    <definedName name="_xlnm.Print_Area" localSheetId="14">'FOF106'!$A$1:$X$41</definedName>
    <definedName name="_xlnm.Print_Area" localSheetId="15">'FOF107'!$A$1:$X$41</definedName>
    <definedName name="_xlnm.Print_Area" localSheetId="16">'FOF108'!$A$1:$X$41</definedName>
    <definedName name="_xlnm.Print_Area" localSheetId="0">'FOF92'!$A$1:$X$41</definedName>
    <definedName name="_xlnm.Print_Area" localSheetId="1">'FOF93'!$A$1:$X$41</definedName>
    <definedName name="_xlnm.Print_Area" localSheetId="2">'FOF94'!$A$1:$X$41</definedName>
    <definedName name="_xlnm.Print_Area" localSheetId="3">'FOF95'!$A$1:$X$41</definedName>
    <definedName name="_xlnm.Print_Area" localSheetId="4">'FOF96'!$A$1:$X$41</definedName>
    <definedName name="_xlnm.Print_Area" localSheetId="5">'FOF97'!$A$1:$X$41</definedName>
    <definedName name="_xlnm.Print_Area" localSheetId="6">'FOF98'!$A$1:$X$41</definedName>
    <definedName name="_xlnm.Print_Area" localSheetId="7">'FOF99'!$A$1:$X$41</definedName>
  </definedNames>
  <calcPr fullCalcOnLoad="1"/>
</workbook>
</file>

<file path=xl/sharedStrings.xml><?xml version="1.0" encoding="utf-8"?>
<sst xmlns="http://schemas.openxmlformats.org/spreadsheetml/2006/main" count="8628" uniqueCount="314">
  <si>
    <t>單位：新台幣百萬元</t>
  </si>
  <si>
    <t>民    營</t>
  </si>
  <si>
    <t>公    營</t>
  </si>
  <si>
    <t>中 央 銀 行</t>
  </si>
  <si>
    <t>1.</t>
  </si>
  <si>
    <t>2.</t>
  </si>
  <si>
    <t>3.</t>
  </si>
  <si>
    <t>4.</t>
  </si>
  <si>
    <t>5.</t>
  </si>
  <si>
    <t>6.</t>
  </si>
  <si>
    <t>通貨</t>
  </si>
  <si>
    <t>人壽保險準備</t>
  </si>
  <si>
    <t>政府存款</t>
  </si>
  <si>
    <t>準備性存款</t>
  </si>
  <si>
    <t>非準備存款</t>
  </si>
  <si>
    <t>中央銀行融通</t>
  </si>
  <si>
    <t>金融機構同業往來</t>
  </si>
  <si>
    <t>金融債券</t>
  </si>
  <si>
    <t>金融機構放款</t>
  </si>
  <si>
    <t>政府債券</t>
  </si>
  <si>
    <t>7.</t>
  </si>
  <si>
    <t>8.</t>
  </si>
  <si>
    <t>9.</t>
  </si>
  <si>
    <t>家庭及非營利團體</t>
  </si>
  <si>
    <t>Households &amp;</t>
  </si>
  <si>
    <t xml:space="preserve">     Business</t>
  </si>
  <si>
    <t>Items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</si>
  <si>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</si>
  <si>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</si>
  <si>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</si>
  <si>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</si>
  <si>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</si>
  <si>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</si>
  <si>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</si>
  <si>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</si>
  <si>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</si>
  <si>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</si>
  <si>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</si>
  <si>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</si>
  <si>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r>
      <t>項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目</t>
    </r>
  </si>
  <si>
    <t>Central Bank</t>
  </si>
  <si>
    <t>金  融  機  構</t>
  </si>
  <si>
    <t>政　　　府</t>
  </si>
  <si>
    <t>全體部門</t>
  </si>
  <si>
    <t>Government</t>
  </si>
  <si>
    <t>24.</t>
  </si>
  <si>
    <t>25.</t>
  </si>
  <si>
    <t>Total</t>
  </si>
  <si>
    <t>Demand deposits</t>
  </si>
  <si>
    <r>
      <t>其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他</t>
    </r>
  </si>
  <si>
    <t>保險公司及退休基金</t>
  </si>
  <si>
    <t>共同基金</t>
  </si>
  <si>
    <t>Mutual funds</t>
  </si>
  <si>
    <t>非金融部門放款</t>
  </si>
  <si>
    <t xml:space="preserve">Loans by financial institutions </t>
  </si>
  <si>
    <t xml:space="preserve">Loans by  nonfinancial institutions </t>
  </si>
  <si>
    <t>14.</t>
  </si>
  <si>
    <t>15.</t>
  </si>
  <si>
    <t>短期票券</t>
  </si>
  <si>
    <t>Short-term securities</t>
  </si>
  <si>
    <t>國內公司債</t>
  </si>
  <si>
    <t>Domestic corporate bonds</t>
  </si>
  <si>
    <t>上市上櫃公司股權</t>
  </si>
  <si>
    <t>Shares</t>
  </si>
  <si>
    <t>其他企業權益</t>
  </si>
  <si>
    <t>Other equities</t>
  </si>
  <si>
    <t>退休基金準備</t>
  </si>
  <si>
    <t>Pension fund reserves</t>
  </si>
  <si>
    <t>Accounts receivable/payable</t>
  </si>
  <si>
    <t>26.</t>
  </si>
  <si>
    <t>對外直接投資</t>
  </si>
  <si>
    <t>國外證券</t>
  </si>
  <si>
    <t>27.</t>
  </si>
  <si>
    <r>
      <t>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門</t>
    </r>
  </si>
  <si>
    <r>
      <t>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內</t>
    </r>
  </si>
  <si>
    <t>企      業</t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</si>
  <si>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計</t>
    </r>
  </si>
  <si>
    <t>資金用途</t>
  </si>
  <si>
    <t>資金來源</t>
  </si>
  <si>
    <t>Use of Funds</t>
  </si>
  <si>
    <t>Source of Funds</t>
  </si>
  <si>
    <r>
      <t>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外</t>
    </r>
  </si>
  <si>
    <t>Repurchase agreements</t>
  </si>
  <si>
    <t>I. Flow of Funds</t>
  </si>
  <si>
    <t>Flow of Funds</t>
  </si>
  <si>
    <t>資金流量表</t>
  </si>
  <si>
    <t>金融性投資淨額</t>
  </si>
  <si>
    <t>企      業</t>
  </si>
  <si>
    <t>金  融  機  構</t>
  </si>
  <si>
    <t>政　　　府</t>
  </si>
  <si>
    <r>
      <t>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內</t>
    </r>
  </si>
  <si>
    <r>
      <t>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外</t>
    </r>
  </si>
  <si>
    <t>全體部門</t>
  </si>
  <si>
    <r>
      <t>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門</t>
    </r>
  </si>
  <si>
    <t>Government</t>
  </si>
  <si>
    <t>Central Bank</t>
  </si>
  <si>
    <t>Currency</t>
  </si>
  <si>
    <t>活期性存款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</si>
  <si>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</si>
  <si>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</si>
  <si>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</si>
  <si>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</si>
  <si>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</si>
  <si>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</si>
  <si>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</si>
  <si>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</si>
  <si>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</si>
  <si>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</si>
  <si>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</si>
  <si>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>附條件交易</t>
  </si>
  <si>
    <t>Government securities</t>
  </si>
  <si>
    <t>Life insurance reserves</t>
  </si>
  <si>
    <t>Outward direct investment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</si>
  <si>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</si>
  <si>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</si>
  <si>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</si>
  <si>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</si>
  <si>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</si>
  <si>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r>
      <t>民國</t>
    </r>
    <r>
      <rPr>
        <sz val="18"/>
        <rFont val="Times New Roman"/>
        <family val="1"/>
      </rPr>
      <t>92</t>
    </r>
    <r>
      <rPr>
        <sz val="18"/>
        <rFont val="標楷體"/>
        <family val="4"/>
      </rPr>
      <t>年</t>
    </r>
  </si>
  <si>
    <t>Matrix for 2003</t>
  </si>
  <si>
    <r>
      <t>民國</t>
    </r>
    <r>
      <rPr>
        <sz val="18"/>
        <rFont val="Times New Roman"/>
        <family val="1"/>
      </rPr>
      <t>93</t>
    </r>
    <r>
      <rPr>
        <sz val="18"/>
        <rFont val="標楷體"/>
        <family val="4"/>
      </rPr>
      <t>年</t>
    </r>
  </si>
  <si>
    <t>Matrix for 2004</t>
  </si>
  <si>
    <r>
      <t>民國</t>
    </r>
    <r>
      <rPr>
        <sz val="18"/>
        <rFont val="Times New Roman"/>
        <family val="1"/>
      </rPr>
      <t>94</t>
    </r>
    <r>
      <rPr>
        <sz val="18"/>
        <rFont val="標楷體"/>
        <family val="4"/>
      </rPr>
      <t>年</t>
    </r>
  </si>
  <si>
    <t>Matrix for 2005</t>
  </si>
  <si>
    <t>Millions of N.T.Dollars</t>
  </si>
  <si>
    <t>Net financial investment</t>
  </si>
  <si>
    <r>
      <t>民國</t>
    </r>
    <r>
      <rPr>
        <sz val="18"/>
        <rFont val="Times New Roman"/>
        <family val="1"/>
      </rPr>
      <t>95</t>
    </r>
    <r>
      <rPr>
        <sz val="18"/>
        <rFont val="標楷體"/>
        <family val="4"/>
      </rPr>
      <t>年</t>
    </r>
  </si>
  <si>
    <t>Matrix for 2006</t>
  </si>
  <si>
    <r>
      <t>民國</t>
    </r>
    <r>
      <rPr>
        <sz val="18"/>
        <rFont val="Times New Roman"/>
        <family val="1"/>
      </rPr>
      <t>97</t>
    </r>
    <r>
      <rPr>
        <sz val="18"/>
        <rFont val="標楷體"/>
        <family val="4"/>
      </rPr>
      <t>年</t>
    </r>
  </si>
  <si>
    <t>Matrix for 2008</t>
  </si>
  <si>
    <t>Bank debentures</t>
  </si>
  <si>
    <t xml:space="preserve"> non-profit</t>
  </si>
  <si>
    <t xml:space="preserve"> institutions</t>
  </si>
  <si>
    <t xml:space="preserve"> institutions</t>
  </si>
  <si>
    <t>Public enterprises</t>
  </si>
  <si>
    <t>Public enterprises</t>
  </si>
  <si>
    <t>Financial institutions</t>
  </si>
  <si>
    <t>Financial institutions</t>
  </si>
  <si>
    <t>Insurance companies &amp; pension funds</t>
  </si>
  <si>
    <t>Insurance companies &amp; pension funds</t>
  </si>
  <si>
    <t>Other financial institutions</t>
  </si>
  <si>
    <t>Other financial institutions</t>
  </si>
  <si>
    <t>All domestic sectors</t>
  </si>
  <si>
    <t>Rest of the world</t>
  </si>
  <si>
    <t xml:space="preserve"> non-profit</t>
  </si>
  <si>
    <t>All domestic sectors</t>
  </si>
  <si>
    <t>Rest of the world</t>
  </si>
  <si>
    <r>
      <t>民國</t>
    </r>
    <r>
      <rPr>
        <sz val="18"/>
        <rFont val="Times New Roman"/>
        <family val="1"/>
      </rPr>
      <t>98</t>
    </r>
    <r>
      <rPr>
        <sz val="18"/>
        <rFont val="標楷體"/>
        <family val="4"/>
      </rPr>
      <t>年</t>
    </r>
  </si>
  <si>
    <t>Matrix for 2009</t>
  </si>
  <si>
    <t>應收、應付款</t>
  </si>
  <si>
    <t>Use of 
Funds</t>
  </si>
  <si>
    <t>Use of 
Funds</t>
  </si>
  <si>
    <t>應收、應付款</t>
  </si>
  <si>
    <r>
      <t>民國</t>
    </r>
    <r>
      <rPr>
        <sz val="18"/>
        <rFont val="Times New Roman"/>
        <family val="1"/>
      </rPr>
      <t>96</t>
    </r>
    <r>
      <rPr>
        <sz val="18"/>
        <rFont val="標楷體"/>
        <family val="4"/>
      </rPr>
      <t>年</t>
    </r>
  </si>
  <si>
    <t>Matrix for 2007</t>
  </si>
  <si>
    <r>
      <t>民國</t>
    </r>
    <r>
      <rPr>
        <sz val="18"/>
        <rFont val="Times New Roman"/>
        <family val="1"/>
      </rPr>
      <t>99</t>
    </r>
    <r>
      <rPr>
        <sz val="18"/>
        <rFont val="標楷體"/>
        <family val="4"/>
      </rPr>
      <t>年</t>
    </r>
  </si>
  <si>
    <t>Matrix for 2010</t>
  </si>
  <si>
    <t>其他貨幣機構</t>
  </si>
  <si>
    <t>Other monetary financial institutions</t>
  </si>
  <si>
    <t>資金流量表</t>
  </si>
  <si>
    <t>Flow of Funds</t>
  </si>
  <si>
    <t>Millions of N.T.Dollars</t>
  </si>
  <si>
    <t>企      業</t>
  </si>
  <si>
    <t>金  融  機  構</t>
  </si>
  <si>
    <t>政　　　府</t>
  </si>
  <si>
    <t>Financial institutions</t>
  </si>
  <si>
    <r>
      <t>國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內</t>
    </r>
  </si>
  <si>
    <r>
      <t>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外</t>
    </r>
  </si>
  <si>
    <t xml:space="preserve"> non-profit</t>
  </si>
  <si>
    <t>保險公司及退休基金</t>
  </si>
  <si>
    <t>全體部門</t>
  </si>
  <si>
    <r>
      <t>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門</t>
    </r>
  </si>
  <si>
    <t xml:space="preserve"> institutions</t>
  </si>
  <si>
    <t>Public enterprises</t>
  </si>
  <si>
    <t>Government</t>
  </si>
  <si>
    <t>Central Bank</t>
  </si>
  <si>
    <t>Insurance companies &amp; pension funds</t>
  </si>
  <si>
    <t>Other financial institutions</t>
  </si>
  <si>
    <t>All domestic sectors</t>
  </si>
  <si>
    <t>Rest of the world</t>
  </si>
  <si>
    <t>Use of 
Funds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</si>
  <si>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</si>
  <si>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</si>
  <si>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</si>
  <si>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</si>
  <si>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</si>
  <si>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</si>
  <si>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</si>
  <si>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</si>
  <si>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</si>
  <si>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</si>
  <si>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</si>
  <si>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</si>
  <si>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</si>
  <si>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</si>
  <si>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</si>
  <si>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</si>
  <si>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</si>
  <si>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</si>
  <si>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</si>
  <si>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</si>
  <si>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</si>
  <si>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</si>
  <si>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</si>
  <si>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</si>
  <si>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</si>
  <si>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</si>
  <si>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</si>
  <si>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</si>
  <si>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</si>
  <si>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</si>
  <si>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</si>
  <si>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</si>
  <si>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</si>
  <si>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</si>
  <si>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</si>
  <si>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</si>
  <si>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</si>
  <si>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</si>
  <si>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</si>
  <si>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</si>
  <si>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</si>
  <si>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</si>
  <si>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</si>
  <si>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</si>
  <si>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r>
      <t>合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計</t>
    </r>
  </si>
  <si>
    <t>Total</t>
  </si>
  <si>
    <t>金融性投資淨額</t>
  </si>
  <si>
    <t>Net financial investment</t>
  </si>
  <si>
    <t>Matrix for 2011</t>
  </si>
  <si>
    <r>
      <t>民國</t>
    </r>
    <r>
      <rPr>
        <sz val="18"/>
        <rFont val="Times New Roman"/>
        <family val="1"/>
      </rPr>
      <t>100</t>
    </r>
    <r>
      <rPr>
        <sz val="18"/>
        <rFont val="標楷體"/>
        <family val="4"/>
      </rPr>
      <t>年</t>
    </r>
  </si>
  <si>
    <r>
      <t>民國</t>
    </r>
    <r>
      <rPr>
        <sz val="18"/>
        <rFont val="Times New Roman"/>
        <family val="1"/>
      </rPr>
      <t>101</t>
    </r>
    <r>
      <rPr>
        <sz val="18"/>
        <rFont val="標楷體"/>
        <family val="4"/>
      </rPr>
      <t>年</t>
    </r>
  </si>
  <si>
    <t>Matrix for 2012</t>
  </si>
  <si>
    <t>非金融部門合計</t>
  </si>
  <si>
    <t>金融部門合計</t>
  </si>
  <si>
    <t>資金用途</t>
  </si>
  <si>
    <t>資金來源</t>
  </si>
  <si>
    <r>
      <t xml:space="preserve">item1-26 </t>
    </r>
    <r>
      <rPr>
        <b/>
        <sz val="12"/>
        <rFont val="標楷體"/>
        <family val="4"/>
      </rPr>
      <t>之合計</t>
    </r>
  </si>
  <si>
    <r>
      <t xml:space="preserve">item1-26 </t>
    </r>
    <r>
      <rPr>
        <b/>
        <sz val="12"/>
        <rFont val="細明體"/>
        <family val="3"/>
      </rPr>
      <t>之合計</t>
    </r>
  </si>
  <si>
    <t>其他金融機構</t>
  </si>
  <si>
    <r>
      <t>民國</t>
    </r>
    <r>
      <rPr>
        <sz val="18"/>
        <rFont val="Times New Roman"/>
        <family val="1"/>
      </rPr>
      <t>102</t>
    </r>
    <r>
      <rPr>
        <sz val="18"/>
        <rFont val="標楷體"/>
        <family val="4"/>
      </rPr>
      <t>年</t>
    </r>
  </si>
  <si>
    <t>Matrix for 2013</t>
  </si>
  <si>
    <r>
      <t>民國</t>
    </r>
    <r>
      <rPr>
        <sz val="18"/>
        <rFont val="Times New Roman"/>
        <family val="1"/>
      </rPr>
      <t>103</t>
    </r>
    <r>
      <rPr>
        <sz val="18"/>
        <rFont val="標楷體"/>
        <family val="4"/>
      </rPr>
      <t>年</t>
    </r>
  </si>
  <si>
    <t>Matrix for 2014</t>
  </si>
  <si>
    <r>
      <t>民國</t>
    </r>
    <r>
      <rPr>
        <sz val="18"/>
        <rFont val="Times New Roman"/>
        <family val="1"/>
      </rPr>
      <t>104</t>
    </r>
    <r>
      <rPr>
        <sz val="18"/>
        <rFont val="標楷體"/>
        <family val="4"/>
      </rPr>
      <t>年</t>
    </r>
  </si>
  <si>
    <t>Matrix for 2015</t>
  </si>
  <si>
    <r>
      <t>民國</t>
    </r>
    <r>
      <rPr>
        <sz val="18"/>
        <rFont val="Times New Roman"/>
        <family val="1"/>
      </rPr>
      <t>104</t>
    </r>
    <r>
      <rPr>
        <sz val="18"/>
        <rFont val="標楷體"/>
        <family val="4"/>
      </rPr>
      <t>年</t>
    </r>
  </si>
  <si>
    <t>Matrix for 2015</t>
  </si>
  <si>
    <t>國外部門</t>
  </si>
  <si>
    <t>check_RPT</t>
  </si>
  <si>
    <t>表1</t>
  </si>
  <si>
    <t>表2</t>
  </si>
  <si>
    <t>表3</t>
  </si>
  <si>
    <t>Private enterprises</t>
  </si>
  <si>
    <r>
      <t>民國</t>
    </r>
    <r>
      <rPr>
        <sz val="18"/>
        <rFont val="Times New Roman"/>
        <family val="1"/>
      </rPr>
      <t>105</t>
    </r>
    <r>
      <rPr>
        <sz val="18"/>
        <rFont val="標楷體"/>
        <family val="4"/>
      </rPr>
      <t>年</t>
    </r>
  </si>
  <si>
    <t>Matrix for 2016</t>
  </si>
  <si>
    <r>
      <t>民國</t>
    </r>
    <r>
      <rPr>
        <sz val="18"/>
        <rFont val="Times New Roman"/>
        <family val="1"/>
      </rPr>
      <t>106</t>
    </r>
    <r>
      <rPr>
        <sz val="18"/>
        <rFont val="標楷體"/>
        <family val="4"/>
      </rPr>
      <t>年</t>
    </r>
  </si>
  <si>
    <t>Matrix for 2017</t>
  </si>
  <si>
    <r>
      <t>民國</t>
    </r>
    <r>
      <rPr>
        <sz val="18"/>
        <rFont val="Times New Roman"/>
        <family val="1"/>
      </rPr>
      <t>107</t>
    </r>
    <r>
      <rPr>
        <sz val="18"/>
        <rFont val="標楷體"/>
        <family val="4"/>
      </rPr>
      <t>年</t>
    </r>
  </si>
  <si>
    <t>Matrix for 2018</t>
  </si>
  <si>
    <t>－</t>
  </si>
  <si>
    <t>Currency</t>
  </si>
  <si>
    <t>活期性存款</t>
  </si>
  <si>
    <t>Demand deposits</t>
  </si>
  <si>
    <t>定期性存款及外匯存款</t>
  </si>
  <si>
    <t xml:space="preserve">Time deposits &amp; foreign currency deposits </t>
  </si>
  <si>
    <t>國外存款</t>
  </si>
  <si>
    <t>Foreign deposits</t>
  </si>
  <si>
    <t>Government deposits</t>
  </si>
  <si>
    <t>Reserves against deposits</t>
  </si>
  <si>
    <t>Deposits with Central Bank other than reserve requirements</t>
  </si>
  <si>
    <t>中央銀行單券</t>
  </si>
  <si>
    <t>Central Bank securities</t>
  </si>
  <si>
    <t>Accommodations from Central Bank</t>
  </si>
  <si>
    <t>Interbank claims</t>
  </si>
  <si>
    <t xml:space="preserve">Loans by financial institutions </t>
  </si>
  <si>
    <t>附條件交易</t>
  </si>
  <si>
    <t>Repurchase agreements</t>
  </si>
  <si>
    <t>非金融部門放款</t>
  </si>
  <si>
    <t xml:space="preserve">Loans by  nonfinancial institutions </t>
  </si>
  <si>
    <t>14.</t>
  </si>
  <si>
    <t>短期票券</t>
  </si>
  <si>
    <t>Short-term securities</t>
  </si>
  <si>
    <t>15.</t>
  </si>
  <si>
    <t>Government securities</t>
  </si>
  <si>
    <t>國內公司債</t>
  </si>
  <si>
    <t>Domestic corporate bonds</t>
  </si>
  <si>
    <t>Bank debentures</t>
  </si>
  <si>
    <t>Mutual funds</t>
  </si>
  <si>
    <t>上市上櫃公司股權</t>
  </si>
  <si>
    <t>Shares</t>
  </si>
  <si>
    <t>其他企業權益</t>
  </si>
  <si>
    <t>Other equities</t>
  </si>
  <si>
    <t>Life insurance reserves</t>
  </si>
  <si>
    <t>退休基金準備</t>
  </si>
  <si>
    <t>Pension fund reserves</t>
  </si>
  <si>
    <t>應收、應付款</t>
  </si>
  <si>
    <t>Accounts receivable/payable</t>
  </si>
  <si>
    <t>Outward direct investment</t>
  </si>
  <si>
    <t>國外證券</t>
  </si>
  <si>
    <t>Outward securities investment and issuance</t>
  </si>
  <si>
    <t>中央銀行準備資產</t>
  </si>
  <si>
    <t>Reserve assets of Central Bank</t>
  </si>
  <si>
    <t>其他債權債務淨額</t>
  </si>
  <si>
    <t>Net other assets &amp; liabilities</t>
  </si>
  <si>
    <t>合      計</t>
  </si>
  <si>
    <t>Total</t>
  </si>
  <si>
    <t>金融性投資淨額</t>
  </si>
  <si>
    <t>Net financial investment</t>
  </si>
  <si>
    <r>
      <t>壹、民國</t>
    </r>
    <r>
      <rPr>
        <sz val="20"/>
        <rFont val="Times New Roman"/>
        <family val="1"/>
      </rPr>
      <t>92</t>
    </r>
    <r>
      <rPr>
        <sz val="20"/>
        <rFont val="標楷體"/>
        <family val="4"/>
      </rPr>
      <t>年至</t>
    </r>
  </si>
  <si>
    <r>
      <t>108</t>
    </r>
    <r>
      <rPr>
        <sz val="20"/>
        <rFont val="標楷體"/>
        <family val="4"/>
      </rPr>
      <t>年資金流量表</t>
    </r>
  </si>
  <si>
    <t>Matrix for 2003-2019</t>
  </si>
  <si>
    <r>
      <t>民國</t>
    </r>
    <r>
      <rPr>
        <sz val="18"/>
        <rFont val="Times New Roman"/>
        <family val="1"/>
      </rPr>
      <t>108</t>
    </r>
    <r>
      <rPr>
        <sz val="18"/>
        <rFont val="標楷體"/>
        <family val="4"/>
      </rPr>
      <t>年</t>
    </r>
  </si>
  <si>
    <t>Matrix for 2019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</si>
</sst>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_-* #,##0.0_-;\-* #,##0.0_-;_-* &quot;-&quot;??_-;_-@_-"/>
    <numFmt numFmtId="186" formatCode="_-* #,##0_-;\-* #,##0_-;_-* &quot;-&quot;??_-;_-@_-"/>
    <numFmt numFmtId="187" formatCode="#,##0\ ;\-#,##0\ "/>
    <numFmt numFmtId="188" formatCode="\+#,##0\ ;\-#,##0\ "/>
    <numFmt numFmtId="189" formatCode="\+#,##0;\-#,##0"/>
    <numFmt numFmtId="190" formatCode="#,##0.0\ ;\-#,##0.0\ "/>
    <numFmt numFmtId="191" formatCode="#,##0.00\ ;\-#,##0.00\ "/>
    <numFmt numFmtId="192" formatCode="#,##0_ "/>
    <numFmt numFmtId="193" formatCode="0_);[Red]\(0\)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81">
    <font>
      <sz val="12"/>
      <name val="華康中楷體"/>
      <family val="3"/>
    </font>
    <font>
      <b/>
      <sz val="12"/>
      <name val="華康中楷體"/>
      <family val="3"/>
    </font>
    <font>
      <i/>
      <sz val="12"/>
      <name val="華康中楷體"/>
      <family val="1"/>
    </font>
    <font>
      <b/>
      <i/>
      <sz val="12"/>
      <name val="華康中楷體"/>
      <family val="1"/>
    </font>
    <font>
      <sz val="11"/>
      <name val="華康中楷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9"/>
      <name val="華康中楷體"/>
      <family val="1"/>
    </font>
    <font>
      <sz val="12"/>
      <color indexed="10"/>
      <name val="Times New Roman"/>
      <family val="1"/>
    </font>
    <font>
      <sz val="12"/>
      <color indexed="10"/>
      <name val="華康中楷體"/>
      <family val="3"/>
    </font>
    <font>
      <u val="single"/>
      <sz val="12"/>
      <color indexed="12"/>
      <name val="華康中楷體"/>
      <family val="3"/>
    </font>
    <font>
      <u val="single"/>
      <sz val="12"/>
      <color indexed="36"/>
      <name val="華康中楷體"/>
      <family val="3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color indexed="10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20"/>
      <name val="華康中楷體"/>
      <family val="3"/>
    </font>
    <font>
      <sz val="10"/>
      <name val="標楷體"/>
      <family val="4"/>
    </font>
    <font>
      <sz val="10"/>
      <name val="華康中楷體"/>
      <family val="3"/>
    </font>
    <font>
      <sz val="10"/>
      <color indexed="10"/>
      <name val="華康中楷體"/>
      <family val="3"/>
    </font>
    <font>
      <sz val="18"/>
      <name val="華康中楷體"/>
      <family val="3"/>
    </font>
    <font>
      <i/>
      <sz val="12"/>
      <name val="標楷體"/>
      <family val="4"/>
    </font>
    <font>
      <b/>
      <i/>
      <sz val="12"/>
      <name val="標楷體"/>
      <family val="4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0.5"/>
      <name val="華康中楷體"/>
      <family val="3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color indexed="12"/>
      <name val="Times New Roman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23"/>
      <name val="標楷體"/>
      <family val="4"/>
    </font>
    <font>
      <b/>
      <sz val="12"/>
      <color indexed="10"/>
      <name val="標楷體"/>
      <family val="4"/>
    </font>
    <font>
      <sz val="12"/>
      <color indexed="23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49998000264167786"/>
      <name val="標楷體"/>
      <family val="4"/>
    </font>
    <font>
      <b/>
      <sz val="12"/>
      <color rgb="FFFF0000"/>
      <name val="標楷體"/>
      <family val="4"/>
    </font>
    <font>
      <sz val="12"/>
      <color theme="1" tint="0.4999800026416778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37" fontId="5" fillId="0" borderId="0" xfId="0" applyNumberFormat="1" applyFont="1" applyAlignment="1">
      <alignment horizontal="right" vertical="center"/>
    </xf>
    <xf numFmtId="37" fontId="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horizontal="right"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1" fontId="21" fillId="0" borderId="0" xfId="0" applyNumberFormat="1" applyFont="1" applyAlignment="1">
      <alignment horizontal="centerContinuous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" fontId="9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Continuous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1" fontId="1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14" fillId="33" borderId="1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4" fillId="0" borderId="0" xfId="0" applyFont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1" fontId="16" fillId="0" borderId="11" xfId="0" applyNumberFormat="1" applyFont="1" applyBorder="1" applyAlignment="1">
      <alignment vertical="center"/>
    </xf>
    <xf numFmtId="1" fontId="30" fillId="33" borderId="13" xfId="0" applyNumberFormat="1" applyFont="1" applyFill="1" applyBorder="1" applyAlignment="1">
      <alignment vertical="center"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31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0" applyFont="1" applyBorder="1" applyAlignment="1" quotePrefix="1">
      <alignment horizontal="right" vertical="center"/>
    </xf>
    <xf numFmtId="0" fontId="32" fillId="0" borderId="0" xfId="0" applyFont="1" applyAlignment="1" quotePrefix="1">
      <alignment horizontal="right" vertical="center"/>
    </xf>
    <xf numFmtId="0" fontId="33" fillId="0" borderId="0" xfId="0" applyFont="1" applyAlignment="1" quotePrefix="1">
      <alignment horizontal="right" vertical="center"/>
    </xf>
    <xf numFmtId="1" fontId="34" fillId="33" borderId="13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" fontId="5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26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Continuous" vertical="center"/>
    </xf>
    <xf numFmtId="1" fontId="19" fillId="0" borderId="0" xfId="0" applyNumberFormat="1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/>
    </xf>
    <xf numFmtId="0" fontId="1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14" fillId="0" borderId="2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 wrapText="1"/>
    </xf>
    <xf numFmtId="0" fontId="1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" fontId="14" fillId="0" borderId="15" xfId="0" applyNumberFormat="1" applyFont="1" applyBorder="1" applyAlignment="1">
      <alignment vertical="center"/>
    </xf>
    <xf numFmtId="187" fontId="40" fillId="0" borderId="29" xfId="33" applyNumberFormat="1" applyFont="1" applyFill="1" applyBorder="1" applyAlignment="1">
      <alignment horizontal="right" vertical="center"/>
    </xf>
    <xf numFmtId="187" fontId="40" fillId="0" borderId="30" xfId="33" applyNumberFormat="1" applyFont="1" applyFill="1" applyBorder="1" applyAlignment="1">
      <alignment horizontal="right" vertical="center"/>
    </xf>
    <xf numFmtId="187" fontId="40" fillId="0" borderId="31" xfId="33" applyNumberFormat="1" applyFont="1" applyFill="1" applyBorder="1" applyAlignment="1">
      <alignment horizontal="right" vertical="center"/>
    </xf>
    <xf numFmtId="187" fontId="40" fillId="0" borderId="32" xfId="33" applyNumberFormat="1" applyFont="1" applyFill="1" applyBorder="1" applyAlignment="1">
      <alignment horizontal="right" vertical="center"/>
    </xf>
    <xf numFmtId="187" fontId="40" fillId="0" borderId="28" xfId="33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187" fontId="5" fillId="0" borderId="0" xfId="0" applyNumberFormat="1" applyFont="1" applyAlignment="1">
      <alignment vertical="center"/>
    </xf>
    <xf numFmtId="187" fontId="37" fillId="0" borderId="33" xfId="33" applyNumberFormat="1" applyFont="1" applyFill="1" applyBorder="1" applyAlignment="1" quotePrefix="1">
      <alignment horizontal="right" vertical="center" shrinkToFit="1"/>
    </xf>
    <xf numFmtId="187" fontId="37" fillId="0" borderId="34" xfId="33" applyNumberFormat="1" applyFont="1" applyFill="1" applyBorder="1" applyAlignment="1" quotePrefix="1">
      <alignment horizontal="right" vertical="center" shrinkToFit="1"/>
    </xf>
    <xf numFmtId="187" fontId="38" fillId="0" borderId="11" xfId="33" applyNumberFormat="1" applyFont="1" applyFill="1" applyBorder="1" applyAlignment="1" quotePrefix="1">
      <alignment horizontal="right" vertical="center" shrinkToFit="1"/>
    </xf>
    <xf numFmtId="187" fontId="38" fillId="0" borderId="33" xfId="33" applyNumberFormat="1" applyFont="1" applyFill="1" applyBorder="1" applyAlignment="1" quotePrefix="1">
      <alignment horizontal="right" vertical="center" shrinkToFit="1"/>
    </xf>
    <xf numFmtId="187" fontId="38" fillId="0" borderId="34" xfId="33" applyNumberFormat="1" applyFont="1" applyFill="1" applyBorder="1" applyAlignment="1" quotePrefix="1">
      <alignment horizontal="right" vertical="center" shrinkToFit="1"/>
    </xf>
    <xf numFmtId="187" fontId="37" fillId="0" borderId="35" xfId="33" applyNumberFormat="1" applyFont="1" applyFill="1" applyBorder="1" applyAlignment="1" quotePrefix="1">
      <alignment horizontal="right" vertical="center" shrinkToFit="1"/>
    </xf>
    <xf numFmtId="187" fontId="37" fillId="0" borderId="11" xfId="33" applyNumberFormat="1" applyFont="1" applyFill="1" applyBorder="1" applyAlignment="1" quotePrefix="1">
      <alignment horizontal="right" vertical="center" shrinkToFit="1"/>
    </xf>
    <xf numFmtId="187" fontId="39" fillId="0" borderId="36" xfId="33" applyNumberFormat="1" applyFont="1" applyFill="1" applyBorder="1" applyAlignment="1" quotePrefix="1">
      <alignment horizontal="right" vertical="center" shrinkToFit="1"/>
    </xf>
    <xf numFmtId="187" fontId="37" fillId="0" borderId="14" xfId="33" applyNumberFormat="1" applyFont="1" applyFill="1" applyBorder="1" applyAlignment="1" quotePrefix="1">
      <alignment horizontal="right" vertical="center" shrinkToFit="1"/>
    </xf>
    <xf numFmtId="187" fontId="37" fillId="0" borderId="37" xfId="33" applyNumberFormat="1" applyFont="1" applyFill="1" applyBorder="1" applyAlignment="1" quotePrefix="1">
      <alignment horizontal="right" vertical="center" shrinkToFit="1"/>
    </xf>
    <xf numFmtId="187" fontId="35" fillId="0" borderId="11" xfId="33" applyNumberFormat="1" applyFont="1" applyFill="1" applyBorder="1" applyAlignment="1" quotePrefix="1">
      <alignment horizontal="right" vertical="center" shrinkToFit="1"/>
    </xf>
    <xf numFmtId="187" fontId="35" fillId="0" borderId="33" xfId="33" applyNumberFormat="1" applyFont="1" applyFill="1" applyBorder="1" applyAlignment="1" quotePrefix="1">
      <alignment horizontal="right" vertical="center" shrinkToFit="1"/>
    </xf>
    <xf numFmtId="187" fontId="35" fillId="0" borderId="34" xfId="33" applyNumberFormat="1" applyFont="1" applyFill="1" applyBorder="1" applyAlignment="1" quotePrefix="1">
      <alignment horizontal="right" vertical="center" shrinkToFit="1"/>
    </xf>
    <xf numFmtId="187" fontId="19" fillId="0" borderId="33" xfId="33" applyNumberFormat="1" applyFont="1" applyFill="1" applyBorder="1" applyAlignment="1" quotePrefix="1">
      <alignment horizontal="right" vertical="center" shrinkToFit="1"/>
    </xf>
    <xf numFmtId="187" fontId="19" fillId="0" borderId="34" xfId="33" applyNumberFormat="1" applyFont="1" applyFill="1" applyBorder="1" applyAlignment="1" quotePrefix="1">
      <alignment horizontal="right" vertical="center" shrinkToFit="1"/>
    </xf>
    <xf numFmtId="0" fontId="78" fillId="34" borderId="27" xfId="0" applyFont="1" applyFill="1" applyBorder="1" applyAlignment="1">
      <alignment horizontal="center" vertical="center"/>
    </xf>
    <xf numFmtId="0" fontId="78" fillId="34" borderId="28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187" fontId="40" fillId="0" borderId="40" xfId="33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33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5" fillId="34" borderId="29" xfId="0" applyFont="1" applyFill="1" applyBorder="1" applyAlignment="1">
      <alignment vertical="center"/>
    </xf>
    <xf numFmtId="0" fontId="5" fillId="34" borderId="43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6" fillId="34" borderId="43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1" fontId="5" fillId="35" borderId="0" xfId="0" applyNumberFormat="1" applyFont="1" applyFill="1" applyAlignment="1">
      <alignment vertical="center"/>
    </xf>
    <xf numFmtId="0" fontId="23" fillId="35" borderId="0" xfId="0" applyFont="1" applyFill="1" applyAlignment="1">
      <alignment horizontal="center" vertical="center"/>
    </xf>
    <xf numFmtId="0" fontId="0" fillId="35" borderId="0" xfId="0" applyFill="1" applyAlignment="1">
      <alignment vertical="center"/>
    </xf>
    <xf numFmtId="0" fontId="23" fillId="35" borderId="0" xfId="0" applyFont="1" applyFill="1" applyAlignment="1">
      <alignment horizontal="right" vertical="center"/>
    </xf>
    <xf numFmtId="0" fontId="24" fillId="35" borderId="0" xfId="0" applyFont="1" applyFill="1" applyAlignment="1">
      <alignment horizontal="left" vertical="center"/>
    </xf>
    <xf numFmtId="0" fontId="24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vertical="center"/>
    </xf>
    <xf numFmtId="0" fontId="24" fillId="35" borderId="0" xfId="0" applyFont="1" applyFill="1" applyAlignment="1">
      <alignment horizontal="right" vertical="center"/>
    </xf>
    <xf numFmtId="0" fontId="17" fillId="35" borderId="0" xfId="0" applyFont="1" applyFill="1" applyAlignment="1">
      <alignment horizontal="center" vertical="center"/>
    </xf>
    <xf numFmtId="0" fontId="14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35" borderId="0" xfId="0" applyFont="1" applyFill="1" applyAlignment="1">
      <alignment horizontal="right"/>
    </xf>
    <xf numFmtId="0" fontId="13" fillId="35" borderId="0" xfId="0" applyFont="1" applyFill="1" applyAlignment="1">
      <alignment horizontal="left"/>
    </xf>
    <xf numFmtId="0" fontId="18" fillId="35" borderId="0" xfId="0" applyFont="1" applyFill="1" applyAlignment="1">
      <alignment horizontal="center"/>
    </xf>
    <xf numFmtId="0" fontId="26" fillId="35" borderId="0" xfId="0" applyFont="1" applyFill="1" applyAlignment="1">
      <alignment horizontal="center"/>
    </xf>
    <xf numFmtId="0" fontId="29" fillId="35" borderId="0" xfId="0" applyFont="1" applyFill="1" applyAlignment="1">
      <alignment vertical="center"/>
    </xf>
    <xf numFmtId="0" fontId="18" fillId="35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right" vertical="center"/>
    </xf>
    <xf numFmtId="0" fontId="14" fillId="35" borderId="0" xfId="0" applyFont="1" applyFill="1" applyAlignment="1">
      <alignment horizontal="centerContinuous" vertical="center"/>
    </xf>
    <xf numFmtId="0" fontId="0" fillId="35" borderId="0" xfId="0" applyFill="1" applyAlignment="1">
      <alignment horizontal="centerContinuous" vertical="center"/>
    </xf>
    <xf numFmtId="0" fontId="0" fillId="35" borderId="0" xfId="0" applyFill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Continuous" vertical="center"/>
    </xf>
    <xf numFmtId="0" fontId="0" fillId="35" borderId="0" xfId="0" applyFill="1" applyAlignment="1">
      <alignment/>
    </xf>
    <xf numFmtId="0" fontId="27" fillId="35" borderId="0" xfId="0" applyFont="1" applyFill="1" applyAlignment="1">
      <alignment vertical="center"/>
    </xf>
    <xf numFmtId="0" fontId="14" fillId="35" borderId="0" xfId="0" applyFont="1" applyFill="1" applyAlignment="1">
      <alignment horizontal="right" vertical="center"/>
    </xf>
    <xf numFmtId="1" fontId="21" fillId="35" borderId="0" xfId="0" applyNumberFormat="1" applyFont="1" applyFill="1" applyAlignment="1">
      <alignment horizontal="centerContinuous" vertical="center"/>
    </xf>
    <xf numFmtId="0" fontId="4" fillId="35" borderId="0" xfId="0" applyFont="1" applyFill="1" applyAlignment="1">
      <alignment horizontal="centerContinuous" vertical="center"/>
    </xf>
    <xf numFmtId="0" fontId="17" fillId="35" borderId="0" xfId="0" applyFont="1" applyFill="1" applyBorder="1" applyAlignment="1">
      <alignment horizontal="right" vertical="center"/>
    </xf>
    <xf numFmtId="1" fontId="5" fillId="35" borderId="15" xfId="0" applyNumberFormat="1" applyFont="1" applyFill="1" applyBorder="1" applyAlignment="1">
      <alignment vertical="center"/>
    </xf>
    <xf numFmtId="0" fontId="14" fillId="35" borderId="16" xfId="0" applyFont="1" applyFill="1" applyBorder="1" applyAlignment="1">
      <alignment vertical="center"/>
    </xf>
    <xf numFmtId="0" fontId="14" fillId="35" borderId="17" xfId="0" applyFont="1" applyFill="1" applyBorder="1" applyAlignment="1">
      <alignment horizontal="centerContinuous" vertical="center"/>
    </xf>
    <xf numFmtId="0" fontId="14" fillId="35" borderId="16" xfId="0" applyFont="1" applyFill="1" applyBorder="1" applyAlignment="1">
      <alignment horizontal="centerContinuous" vertical="center"/>
    </xf>
    <xf numFmtId="0" fontId="14" fillId="35" borderId="15" xfId="0" applyFont="1" applyFill="1" applyBorder="1" applyAlignment="1">
      <alignment horizontal="centerContinuous" vertical="center"/>
    </xf>
    <xf numFmtId="0" fontId="26" fillId="35" borderId="17" xfId="0" applyFont="1" applyFill="1" applyBorder="1" applyAlignment="1">
      <alignment vertical="center"/>
    </xf>
    <xf numFmtId="0" fontId="14" fillId="35" borderId="15" xfId="0" applyFont="1" applyFill="1" applyBorder="1" applyAlignment="1">
      <alignment vertical="center"/>
    </xf>
    <xf numFmtId="1" fontId="5" fillId="35" borderId="0" xfId="0" applyNumberFormat="1" applyFont="1" applyFill="1" applyBorder="1" applyAlignment="1">
      <alignment vertical="center"/>
    </xf>
    <xf numFmtId="0" fontId="14" fillId="35" borderId="11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Continuous" vertical="center"/>
    </xf>
    <xf numFmtId="0" fontId="5" fillId="35" borderId="11" xfId="0" applyFont="1" applyFill="1" applyBorder="1" applyAlignment="1">
      <alignment horizontal="centerContinuous" vertical="center"/>
    </xf>
    <xf numFmtId="0" fontId="14" fillId="35" borderId="12" xfId="0" applyFont="1" applyFill="1" applyBorder="1" applyAlignment="1">
      <alignment horizontal="centerContinuous" vertical="center"/>
    </xf>
    <xf numFmtId="0" fontId="0" fillId="35" borderId="11" xfId="0" applyFill="1" applyBorder="1" applyAlignment="1">
      <alignment horizontal="centerContinuous" vertical="center"/>
    </xf>
    <xf numFmtId="0" fontId="14" fillId="35" borderId="12" xfId="0" applyFont="1" applyFill="1" applyBorder="1" applyAlignment="1">
      <alignment horizontal="centerContinuous"/>
    </xf>
    <xf numFmtId="0" fontId="14" fillId="35" borderId="0" xfId="0" applyFont="1" applyFill="1" applyBorder="1" applyAlignment="1">
      <alignment horizontal="centerContinuous"/>
    </xf>
    <xf numFmtId="0" fontId="27" fillId="35" borderId="12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Continuous" vertical="center"/>
    </xf>
    <xf numFmtId="0" fontId="14" fillId="35" borderId="11" xfId="0" applyFont="1" applyFill="1" applyBorder="1" applyAlignment="1">
      <alignment horizontal="centerContinuous" vertical="center"/>
    </xf>
    <xf numFmtId="0" fontId="14" fillId="35" borderId="22" xfId="0" applyFont="1" applyFill="1" applyBorder="1" applyAlignment="1">
      <alignment horizontal="centerContinuous" vertical="center"/>
    </xf>
    <xf numFmtId="0" fontId="14" fillId="35" borderId="0" xfId="0" applyFont="1" applyFill="1" applyBorder="1" applyAlignment="1">
      <alignment horizontal="centerContinuous" vertical="center"/>
    </xf>
    <xf numFmtId="0" fontId="26" fillId="35" borderId="12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1" fontId="20" fillId="35" borderId="0" xfId="0" applyNumberFormat="1" applyFont="1" applyFill="1" applyBorder="1" applyAlignment="1">
      <alignment horizontal="centerContinuous" vertical="center"/>
    </xf>
    <xf numFmtId="0" fontId="5" fillId="35" borderId="21" xfId="0" applyFont="1" applyFill="1" applyBorder="1" applyAlignment="1">
      <alignment horizontal="centerContinuous" vertical="center"/>
    </xf>
    <xf numFmtId="0" fontId="5" fillId="35" borderId="14" xfId="0" applyFont="1" applyFill="1" applyBorder="1" applyAlignment="1">
      <alignment horizontal="centerContinuous" vertical="center"/>
    </xf>
    <xf numFmtId="0" fontId="5" fillId="35" borderId="13" xfId="0" applyFont="1" applyFill="1" applyBorder="1" applyAlignment="1">
      <alignment horizontal="centerContinuous" vertical="center"/>
    </xf>
    <xf numFmtId="0" fontId="5" fillId="35" borderId="13" xfId="0" applyFont="1" applyFill="1" applyBorder="1" applyAlignment="1">
      <alignment horizontal="centerContinuous" vertical="center" wrapText="1"/>
    </xf>
    <xf numFmtId="1" fontId="19" fillId="35" borderId="0" xfId="0" applyNumberFormat="1" applyFont="1" applyFill="1" applyBorder="1" applyAlignment="1">
      <alignment horizontal="centerContinuous" vertical="center"/>
    </xf>
    <xf numFmtId="0" fontId="15" fillId="35" borderId="11" xfId="0" applyFont="1" applyFill="1" applyBorder="1" applyAlignment="1">
      <alignment horizontal="centerContinuous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1" fontId="5" fillId="35" borderId="18" xfId="0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0" xfId="0" applyFont="1" applyFill="1" applyAlignment="1" quotePrefix="1">
      <alignment horizontal="right" vertical="center"/>
    </xf>
    <xf numFmtId="1" fontId="14" fillId="35" borderId="11" xfId="0" applyNumberFormat="1" applyFont="1" applyFill="1" applyBorder="1" applyAlignment="1">
      <alignment vertical="center"/>
    </xf>
    <xf numFmtId="0" fontId="32" fillId="35" borderId="0" xfId="0" applyFont="1" applyFill="1" applyBorder="1" applyAlignment="1" quotePrefix="1">
      <alignment horizontal="right" vertical="center"/>
    </xf>
    <xf numFmtId="1" fontId="19" fillId="35" borderId="0" xfId="0" applyNumberFormat="1" applyFont="1" applyFill="1" applyBorder="1" applyAlignment="1">
      <alignment vertical="center" wrapText="1"/>
    </xf>
    <xf numFmtId="0" fontId="32" fillId="35" borderId="0" xfId="0" applyFont="1" applyFill="1" applyAlignment="1" quotePrefix="1">
      <alignment horizontal="right" vertical="center"/>
    </xf>
    <xf numFmtId="0" fontId="6" fillId="35" borderId="0" xfId="0" applyFont="1" applyFill="1" applyAlignment="1" quotePrefix="1">
      <alignment horizontal="right" vertical="center"/>
    </xf>
    <xf numFmtId="1" fontId="16" fillId="35" borderId="11" xfId="0" applyNumberFormat="1" applyFont="1" applyFill="1" applyBorder="1" applyAlignment="1">
      <alignment vertical="center"/>
    </xf>
    <xf numFmtId="0" fontId="33" fillId="35" borderId="0" xfId="0" applyFont="1" applyFill="1" applyAlignment="1" quotePrefix="1">
      <alignment horizontal="right" vertical="center"/>
    </xf>
    <xf numFmtId="1" fontId="35" fillId="35" borderId="0" xfId="0" applyNumberFormat="1" applyFont="1" applyFill="1" applyBorder="1" applyAlignment="1">
      <alignment vertical="center" wrapText="1"/>
    </xf>
    <xf numFmtId="1" fontId="30" fillId="35" borderId="13" xfId="0" applyNumberFormat="1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1" fontId="34" fillId="35" borderId="13" xfId="0" applyNumberFormat="1" applyFont="1" applyFill="1" applyBorder="1" applyAlignment="1">
      <alignment vertical="center"/>
    </xf>
    <xf numFmtId="0" fontId="36" fillId="35" borderId="13" xfId="0" applyFont="1" applyFill="1" applyBorder="1" applyAlignment="1">
      <alignment vertical="center" wrapText="1"/>
    </xf>
    <xf numFmtId="187" fontId="37" fillId="35" borderId="34" xfId="33" applyNumberFormat="1" applyFont="1" applyFill="1" applyBorder="1" applyAlignment="1" quotePrefix="1">
      <alignment horizontal="right" vertical="center"/>
    </xf>
    <xf numFmtId="187" fontId="38" fillId="35" borderId="11" xfId="33" applyNumberFormat="1" applyFont="1" applyFill="1" applyBorder="1" applyAlignment="1" quotePrefix="1">
      <alignment horizontal="right" vertical="center"/>
    </xf>
    <xf numFmtId="187" fontId="38" fillId="35" borderId="33" xfId="33" applyNumberFormat="1" applyFont="1" applyFill="1" applyBorder="1" applyAlignment="1" quotePrefix="1">
      <alignment horizontal="right" vertical="center"/>
    </xf>
    <xf numFmtId="187" fontId="38" fillId="35" borderId="34" xfId="33" applyNumberFormat="1" applyFont="1" applyFill="1" applyBorder="1" applyAlignment="1" quotePrefix="1">
      <alignment horizontal="right" vertical="center"/>
    </xf>
    <xf numFmtId="187" fontId="37" fillId="35" borderId="33" xfId="33" applyNumberFormat="1" applyFont="1" applyFill="1" applyBorder="1" applyAlignment="1" quotePrefix="1">
      <alignment horizontal="right" vertical="center"/>
    </xf>
    <xf numFmtId="187" fontId="37" fillId="35" borderId="43" xfId="33" applyNumberFormat="1" applyFont="1" applyFill="1" applyBorder="1" applyAlignment="1" quotePrefix="1">
      <alignment horizontal="right" vertical="center"/>
    </xf>
    <xf numFmtId="187" fontId="37" fillId="35" borderId="35" xfId="33" applyNumberFormat="1" applyFont="1" applyFill="1" applyBorder="1" applyAlignment="1" quotePrefix="1">
      <alignment horizontal="right" vertical="center"/>
    </xf>
    <xf numFmtId="187" fontId="38" fillId="35" borderId="43" xfId="33" applyNumberFormat="1" applyFont="1" applyFill="1" applyBorder="1" applyAlignment="1" quotePrefix="1">
      <alignment horizontal="right" vertical="center"/>
    </xf>
    <xf numFmtId="187" fontId="37" fillId="35" borderId="11" xfId="33" applyNumberFormat="1" applyFont="1" applyFill="1" applyBorder="1" applyAlignment="1" quotePrefix="1">
      <alignment horizontal="right" vertical="center"/>
    </xf>
    <xf numFmtId="187" fontId="39" fillId="35" borderId="36" xfId="33" applyNumberFormat="1" applyFont="1" applyFill="1" applyBorder="1" applyAlignment="1" quotePrefix="1">
      <alignment horizontal="right" vertical="center"/>
    </xf>
    <xf numFmtId="187" fontId="37" fillId="35" borderId="14" xfId="33" applyNumberFormat="1" applyFont="1" applyFill="1" applyBorder="1" applyAlignment="1" quotePrefix="1">
      <alignment horizontal="right" vertical="center"/>
    </xf>
    <xf numFmtId="187" fontId="37" fillId="35" borderId="37" xfId="33" applyNumberFormat="1" applyFont="1" applyFill="1" applyBorder="1" applyAlignment="1" quotePrefix="1">
      <alignment horizontal="right" vertical="center"/>
    </xf>
    <xf numFmtId="187" fontId="39" fillId="35" borderId="51" xfId="33" applyNumberFormat="1" applyFont="1" applyFill="1" applyBorder="1" applyAlignment="1" quotePrefix="1">
      <alignment horizontal="right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top"/>
    </xf>
    <xf numFmtId="0" fontId="5" fillId="35" borderId="14" xfId="0" applyFont="1" applyFill="1" applyBorder="1" applyAlignment="1">
      <alignment horizontal="center" vertical="top"/>
    </xf>
    <xf numFmtId="0" fontId="5" fillId="35" borderId="13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78" fillId="34" borderId="53" xfId="0" applyFont="1" applyFill="1" applyBorder="1" applyAlignment="1">
      <alignment horizontal="center" vertical="center"/>
    </xf>
    <xf numFmtId="0" fontId="80" fillId="34" borderId="30" xfId="0" applyFont="1" applyFill="1" applyBorder="1" applyAlignment="1">
      <alignment horizontal="center" vertical="center"/>
    </xf>
    <xf numFmtId="0" fontId="80" fillId="34" borderId="27" xfId="0" applyFont="1" applyFill="1" applyBorder="1" applyAlignment="1">
      <alignment horizontal="center" vertical="center"/>
    </xf>
    <xf numFmtId="0" fontId="80" fillId="34" borderId="28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9" fillId="34" borderId="4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FOF\FOF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RPT\RPT105\&#22577;&#21578;&#34920;&#26684;-&#36817;2&#24180;&#27969;&#37327;&#34920;&#65288;A4&#26684;&#24335;&#65289;1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L\FOF\FOF\FOF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項目比重"/>
      <sheetName val="國外"/>
      <sheetName val="國內"/>
      <sheetName val="簡表(百萬元)"/>
      <sheetName val="簡表 (億元)"/>
    </sheetNames>
    <sheetDataSet>
      <sheetData sheetId="0">
        <row r="7">
          <cell r="C7">
            <v>88248.23201998696</v>
          </cell>
          <cell r="D7" t="str">
            <v>－</v>
          </cell>
          <cell r="E7">
            <v>20669.272787538823</v>
          </cell>
          <cell r="F7" t="str">
            <v>－</v>
          </cell>
          <cell r="G7">
            <v>-14.132999999999981</v>
          </cell>
          <cell r="H7" t="str">
            <v>－</v>
          </cell>
          <cell r="I7">
            <v>-1.94316400000001</v>
          </cell>
          <cell r="J7" t="str">
            <v>－</v>
          </cell>
          <cell r="K7" t="str">
            <v>－</v>
          </cell>
          <cell r="L7">
            <v>97905</v>
          </cell>
          <cell r="M7">
            <v>-6606</v>
          </cell>
          <cell r="N7" t="str">
            <v>－</v>
          </cell>
          <cell r="O7">
            <v>17.125284887117004</v>
          </cell>
          <cell r="P7" t="str">
            <v>－</v>
          </cell>
          <cell r="Q7">
            <v>-4407.553928412928</v>
          </cell>
          <cell r="R7" t="str">
            <v>－</v>
          </cell>
          <cell r="S7">
            <v>97904.99999999997</v>
          </cell>
          <cell r="T7">
            <v>97905</v>
          </cell>
          <cell r="U7" t="str">
            <v>－</v>
          </cell>
          <cell r="V7" t="str">
            <v>－</v>
          </cell>
        </row>
        <row r="8">
          <cell r="C8">
            <v>413822.8495118823</v>
          </cell>
          <cell r="D8" t="str">
            <v>－</v>
          </cell>
          <cell r="E8">
            <v>196609.18101008562</v>
          </cell>
          <cell r="F8" t="str">
            <v>－</v>
          </cell>
          <cell r="G8">
            <v>3535.7019999999993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10080.993000000002</v>
          </cell>
          <cell r="N8">
            <v>963721.4910000004</v>
          </cell>
          <cell r="O8">
            <v>177000.62199999997</v>
          </cell>
          <cell r="P8" t="str">
            <v>－</v>
          </cell>
          <cell r="Q8">
            <v>181485.143478034</v>
          </cell>
          <cell r="R8" t="str">
            <v>－</v>
          </cell>
          <cell r="S8">
            <v>982534.491000002</v>
          </cell>
          <cell r="T8">
            <v>963721.4910000004</v>
          </cell>
          <cell r="U8">
            <v>-18813</v>
          </cell>
          <cell r="V8" t="str">
            <v>－</v>
          </cell>
        </row>
        <row r="9">
          <cell r="C9">
            <v>946937.056410823</v>
          </cell>
          <cell r="D9" t="str">
            <v>－</v>
          </cell>
          <cell r="E9">
            <v>163652.05786012998</v>
          </cell>
          <cell r="F9" t="str">
            <v>－</v>
          </cell>
          <cell r="G9">
            <v>3474.3169999999955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90140</v>
          </cell>
          <cell r="N9">
            <v>762746.8999999985</v>
          </cell>
          <cell r="O9">
            <v>-165613.8670000001</v>
          </cell>
          <cell r="P9" t="str">
            <v>－</v>
          </cell>
          <cell r="Q9">
            <v>-45581.66427096038</v>
          </cell>
          <cell r="R9" t="str">
            <v>－</v>
          </cell>
          <cell r="S9">
            <v>993007.8999999926</v>
          </cell>
          <cell r="T9">
            <v>762746.8999999985</v>
          </cell>
          <cell r="U9">
            <v>-230261</v>
          </cell>
          <cell r="V9" t="str">
            <v>－</v>
          </cell>
        </row>
        <row r="10">
          <cell r="C10">
            <v>-434368.26764537214</v>
          </cell>
          <cell r="D10" t="str">
            <v>－</v>
          </cell>
          <cell r="E10">
            <v>-1043.4223546278743</v>
          </cell>
          <cell r="F10" t="str">
            <v>－</v>
          </cell>
          <cell r="G10">
            <v>5.531000000000006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-74482</v>
          </cell>
          <cell r="N10" t="str">
            <v>－</v>
          </cell>
          <cell r="O10">
            <v>-59801.179000000004</v>
          </cell>
          <cell r="P10" t="str">
            <v>－</v>
          </cell>
          <cell r="Q10">
            <v>46721.337999999996</v>
          </cell>
          <cell r="R10" t="str">
            <v>－</v>
          </cell>
          <cell r="S10">
            <v>-522968</v>
          </cell>
          <cell r="T10" t="str">
            <v>－</v>
          </cell>
          <cell r="U10" t="str">
            <v>－</v>
          </cell>
          <cell r="V10">
            <v>-522968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179444.60899999994</v>
          </cell>
          <cell r="J11" t="str">
            <v>－</v>
          </cell>
          <cell r="K11" t="str">
            <v>－</v>
          </cell>
          <cell r="L11">
            <v>65075</v>
          </cell>
          <cell r="M11" t="str">
            <v>－</v>
          </cell>
          <cell r="N11">
            <v>114369.60899999994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179444.60899999994</v>
          </cell>
          <cell r="T11">
            <v>179444.60899999994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92464</v>
          </cell>
          <cell r="M12">
            <v>92464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92464</v>
          </cell>
          <cell r="T12">
            <v>92464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-3220</v>
          </cell>
          <cell r="M13">
            <v>-9701</v>
          </cell>
          <cell r="N13" t="str">
            <v>－</v>
          </cell>
          <cell r="O13">
            <v>6480</v>
          </cell>
          <cell r="P13" t="str">
            <v>－</v>
          </cell>
          <cell r="Q13">
            <v>1</v>
          </cell>
          <cell r="R13" t="str">
            <v>－</v>
          </cell>
          <cell r="S13">
            <v>-3220</v>
          </cell>
          <cell r="T13">
            <v>-3220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438400</v>
          </cell>
          <cell r="M14">
            <v>392400</v>
          </cell>
          <cell r="N14" t="str">
            <v>－</v>
          </cell>
          <cell r="O14">
            <v>45600</v>
          </cell>
          <cell r="P14" t="str">
            <v>－</v>
          </cell>
          <cell r="Q14">
            <v>400</v>
          </cell>
          <cell r="R14" t="str">
            <v>－</v>
          </cell>
          <cell r="S14">
            <v>438400</v>
          </cell>
          <cell r="T14">
            <v>438400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428594</v>
          </cell>
          <cell r="L15" t="str">
            <v>－</v>
          </cell>
          <cell r="M15" t="str">
            <v>－</v>
          </cell>
          <cell r="N15">
            <v>428594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428594</v>
          </cell>
          <cell r="T15">
            <v>428594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4431</v>
          </cell>
          <cell r="N16">
            <v>103</v>
          </cell>
          <cell r="O16" t="str">
            <v>－</v>
          </cell>
          <cell r="P16" t="str">
            <v>－</v>
          </cell>
          <cell r="Q16">
            <v>103</v>
          </cell>
          <cell r="R16">
            <v>4431</v>
          </cell>
          <cell r="S16">
            <v>4534</v>
          </cell>
          <cell r="T16">
            <v>4534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491868.3710426949</v>
          </cell>
          <cell r="E17" t="str">
            <v>－</v>
          </cell>
          <cell r="F17">
            <v>332509.2093038801</v>
          </cell>
          <cell r="G17" t="str">
            <v>－</v>
          </cell>
          <cell r="H17">
            <v>-34695.81999999995</v>
          </cell>
          <cell r="I17" t="str">
            <v>－</v>
          </cell>
          <cell r="J17">
            <v>-69280</v>
          </cell>
          <cell r="K17" t="str">
            <v>－</v>
          </cell>
          <cell r="L17" t="str">
            <v>－</v>
          </cell>
          <cell r="M17">
            <v>941972.6026660018</v>
          </cell>
          <cell r="N17">
            <v>-569.442</v>
          </cell>
          <cell r="O17">
            <v>-11515.988352256827</v>
          </cell>
          <cell r="P17">
            <v>-59.00844973778658</v>
          </cell>
          <cell r="Q17">
            <v>153645.60283480154</v>
          </cell>
          <cell r="R17">
            <v>162451.66779344133</v>
          </cell>
          <cell r="S17">
            <v>1084102.2171485466</v>
          </cell>
          <cell r="T17">
            <v>882224.9776902786</v>
          </cell>
          <cell r="U17" t="str">
            <v>－</v>
          </cell>
          <cell r="V17">
            <v>201877.23945827363</v>
          </cell>
        </row>
        <row r="18">
          <cell r="C18">
            <v>85715.26274743158</v>
          </cell>
          <cell r="D18" t="str">
            <v>－</v>
          </cell>
          <cell r="E18">
            <v>-18078.797636240517</v>
          </cell>
          <cell r="F18" t="str">
            <v>－</v>
          </cell>
          <cell r="G18">
            <v>-920</v>
          </cell>
          <cell r="H18" t="str">
            <v>－</v>
          </cell>
          <cell r="I18">
            <v>-6916.996999999999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42924.12400000001</v>
          </cell>
          <cell r="N18">
            <v>35073</v>
          </cell>
          <cell r="O18">
            <v>120798.42300000001</v>
          </cell>
          <cell r="P18">
            <v>8500</v>
          </cell>
          <cell r="Q18">
            <v>98884.30919425999</v>
          </cell>
          <cell r="R18">
            <v>169469.324305451</v>
          </cell>
          <cell r="S18">
            <v>322406.32430545107</v>
          </cell>
          <cell r="T18">
            <v>213042.324305451</v>
          </cell>
          <cell r="U18">
            <v>-112338</v>
          </cell>
          <cell r="V18">
            <v>-2974</v>
          </cell>
        </row>
        <row r="19">
          <cell r="C19">
            <v>5202.465711341276</v>
          </cell>
          <cell r="D19">
            <v>-3737.4892695382878</v>
          </cell>
          <cell r="E19">
            <v>35001.854559512634</v>
          </cell>
          <cell r="F19">
            <v>63154.55723254115</v>
          </cell>
          <cell r="G19" t="str">
            <v>－</v>
          </cell>
          <cell r="H19">
            <v>-3180.8729999999923</v>
          </cell>
          <cell r="I19">
            <v>-31252.02527280571</v>
          </cell>
          <cell r="J19">
            <v>-15865.370123595421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29304.61400000006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3693.9727558187633</v>
          </cell>
          <cell r="S19">
            <v>8952.2949980482</v>
          </cell>
          <cell r="T19">
            <v>73369.41159522627</v>
          </cell>
          <cell r="U19">
            <v>76126</v>
          </cell>
          <cell r="V19">
            <v>11708.883402821928</v>
          </cell>
        </row>
        <row r="20">
          <cell r="C20">
            <v>1171.6800000000003</v>
          </cell>
          <cell r="D20" t="str">
            <v>－</v>
          </cell>
          <cell r="E20">
            <v>-18.107513456372544</v>
          </cell>
          <cell r="F20">
            <v>35736.834538608324</v>
          </cell>
          <cell r="G20">
            <v>730.6045184289883</v>
          </cell>
          <cell r="H20">
            <v>-104718.81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46660.19983916939</v>
          </cell>
          <cell r="N20" t="str">
            <v>－</v>
          </cell>
          <cell r="O20">
            <v>-88675.47554475405</v>
          </cell>
          <cell r="P20" t="str">
            <v>－</v>
          </cell>
          <cell r="Q20">
            <v>79187.09870061238</v>
          </cell>
          <cell r="R20">
            <v>108037.97546139156</v>
          </cell>
          <cell r="S20">
            <v>39056.000000000335</v>
          </cell>
          <cell r="T20">
            <v>39055.99999999988</v>
          </cell>
          <cell r="U20" t="str">
            <v>－</v>
          </cell>
          <cell r="V20" t="str">
            <v>－</v>
          </cell>
        </row>
        <row r="21">
          <cell r="C21">
            <v>3872.952900000004</v>
          </cell>
          <cell r="D21" t="str">
            <v>－</v>
          </cell>
          <cell r="E21">
            <v>-51.22865720623486</v>
          </cell>
          <cell r="F21" t="str">
            <v>－</v>
          </cell>
          <cell r="G21">
            <v>1381.6773433669873</v>
          </cell>
          <cell r="H21" t="str">
            <v>－</v>
          </cell>
          <cell r="I21">
            <v>19239.519</v>
          </cell>
          <cell r="J21">
            <v>91373.99999999977</v>
          </cell>
          <cell r="K21" t="str">
            <v>－</v>
          </cell>
          <cell r="L21" t="str">
            <v>－</v>
          </cell>
          <cell r="M21">
            <v>272233.8209312917</v>
          </cell>
          <cell r="N21" t="str">
            <v>－</v>
          </cell>
          <cell r="O21">
            <v>-227300.2855031225</v>
          </cell>
          <cell r="P21" t="str">
            <v>－</v>
          </cell>
          <cell r="Q21">
            <v>43401.54398566985</v>
          </cell>
          <cell r="R21" t="str">
            <v>－</v>
          </cell>
          <cell r="S21">
            <v>112777.99999999977</v>
          </cell>
          <cell r="T21">
            <v>91373.99999999977</v>
          </cell>
          <cell r="U21">
            <v>-21404</v>
          </cell>
          <cell r="V21" t="str">
            <v>－</v>
          </cell>
        </row>
        <row r="22">
          <cell r="C22">
            <v>-162.49199999999837</v>
          </cell>
          <cell r="D22" t="str">
            <v>－</v>
          </cell>
          <cell r="E22">
            <v>1292.946735003341</v>
          </cell>
          <cell r="F22">
            <v>-8645.520245401189</v>
          </cell>
          <cell r="G22">
            <v>4242.305638488513</v>
          </cell>
          <cell r="H22">
            <v>825</v>
          </cell>
          <cell r="I22">
            <v>10000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126554.56670170394</v>
          </cell>
          <cell r="N22" t="str">
            <v>－</v>
          </cell>
          <cell r="O22">
            <v>-158580.62963415135</v>
          </cell>
          <cell r="P22">
            <v>0</v>
          </cell>
          <cell r="Q22">
            <v>58850.30255895521</v>
          </cell>
          <cell r="R22">
            <v>5358.520245401276</v>
          </cell>
          <cell r="S22">
            <v>42196.99999999965</v>
          </cell>
          <cell r="T22">
            <v>-2461.9999999999127</v>
          </cell>
          <cell r="U22">
            <v>-44659</v>
          </cell>
          <cell r="V22" t="str">
            <v>－</v>
          </cell>
        </row>
        <row r="23">
          <cell r="C23">
            <v>10461.628254690513</v>
          </cell>
          <cell r="D23" t="str">
            <v>－</v>
          </cell>
          <cell r="E23">
            <v>1508.944023100742</v>
          </cell>
          <cell r="F23" t="str">
            <v>－</v>
          </cell>
          <cell r="G23">
            <v>540.6229999999996</v>
          </cell>
          <cell r="H23" t="str">
            <v>－</v>
          </cell>
          <cell r="I23">
            <v>5000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21101.467999999993</v>
          </cell>
          <cell r="N23">
            <v>12292</v>
          </cell>
          <cell r="O23">
            <v>-13731.948659270769</v>
          </cell>
          <cell r="P23" t="str">
            <v>－</v>
          </cell>
          <cell r="Q23">
            <v>-487.7146185203019</v>
          </cell>
          <cell r="R23" t="str">
            <v>－</v>
          </cell>
          <cell r="S23">
            <v>24393.000000000175</v>
          </cell>
          <cell r="T23">
            <v>12292</v>
          </cell>
          <cell r="U23">
            <v>-12101</v>
          </cell>
          <cell r="V23" t="str">
            <v>－</v>
          </cell>
        </row>
        <row r="24">
          <cell r="C24">
            <v>-12856.130521954037</v>
          </cell>
          <cell r="D24" t="str">
            <v>－</v>
          </cell>
          <cell r="E24">
            <v>82825.25196933572</v>
          </cell>
          <cell r="F24" t="str">
            <v>－</v>
          </cell>
          <cell r="G24">
            <v>1683.0449227518675</v>
          </cell>
          <cell r="H24" t="str">
            <v>－</v>
          </cell>
          <cell r="I24">
            <v>1586.4233828293218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10404.69409008095</v>
          </cell>
          <cell r="N24">
            <v>-29.887000000000114</v>
          </cell>
          <cell r="O24">
            <v>124039.63244741986</v>
          </cell>
          <cell r="P24" t="str">
            <v>－</v>
          </cell>
          <cell r="Q24">
            <v>20429.514213830596</v>
          </cell>
          <cell r="R24">
            <v>228871</v>
          </cell>
          <cell r="S24">
            <v>228112.4305042943</v>
          </cell>
          <cell r="T24">
            <v>228841.113</v>
          </cell>
          <cell r="U24">
            <v>728.6824957052604</v>
          </cell>
          <cell r="V24" t="str">
            <v>－</v>
          </cell>
        </row>
        <row r="25">
          <cell r="C25">
            <v>59222.003664429045</v>
          </cell>
          <cell r="D25" t="str">
            <v>－</v>
          </cell>
          <cell r="E25">
            <v>23852.494012446088</v>
          </cell>
          <cell r="F25">
            <v>118695.01126</v>
          </cell>
          <cell r="G25">
            <v>240.89265837990354</v>
          </cell>
          <cell r="H25" t="str">
            <v>－</v>
          </cell>
          <cell r="I25">
            <v>5125.194248975563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1929.912134408318</v>
          </cell>
          <cell r="N25">
            <v>1500</v>
          </cell>
          <cell r="O25">
            <v>10797.917705492866</v>
          </cell>
          <cell r="P25">
            <v>1700</v>
          </cell>
          <cell r="Q25">
            <v>22129.566958302505</v>
          </cell>
          <cell r="R25">
            <v>69552</v>
          </cell>
          <cell r="S25">
            <v>123297.9813824343</v>
          </cell>
          <cell r="T25">
            <v>191447.01126</v>
          </cell>
          <cell r="U25">
            <v>68149.02987756571</v>
          </cell>
          <cell r="V25" t="str">
            <v>－</v>
          </cell>
        </row>
        <row r="26">
          <cell r="C26">
            <v>107163.18679017558</v>
          </cell>
          <cell r="D26" t="str">
            <v>－</v>
          </cell>
          <cell r="E26">
            <v>48305</v>
          </cell>
          <cell r="F26">
            <v>71247.63444431499</v>
          </cell>
          <cell r="G26">
            <v>43</v>
          </cell>
          <cell r="H26">
            <v>10893.113999999943</v>
          </cell>
          <cell r="I26">
            <v>18738</v>
          </cell>
          <cell r="J26" t="str">
            <v>－</v>
          </cell>
          <cell r="K26" t="str">
            <v>－</v>
          </cell>
          <cell r="L26" t="str">
            <v>－</v>
          </cell>
          <cell r="M26">
            <v>2150</v>
          </cell>
          <cell r="N26">
            <v>104151.23607999971</v>
          </cell>
          <cell r="O26">
            <v>1027</v>
          </cell>
          <cell r="P26">
            <v>41226.96757000004</v>
          </cell>
          <cell r="Q26">
            <v>52898</v>
          </cell>
          <cell r="R26">
            <v>15596.406860515941</v>
          </cell>
          <cell r="S26">
            <v>230324.18679017556</v>
          </cell>
          <cell r="T26">
            <v>243115.35895483062</v>
          </cell>
          <cell r="U26">
            <v>12791.17216465504</v>
          </cell>
          <cell r="V26" t="str">
            <v>－</v>
          </cell>
        </row>
        <row r="27">
          <cell r="C27">
            <v>1621038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1621038</v>
          </cell>
          <cell r="Q27" t="str">
            <v>－</v>
          </cell>
          <cell r="R27" t="str">
            <v>－</v>
          </cell>
          <cell r="S27">
            <v>1621038</v>
          </cell>
          <cell r="T27">
            <v>1621038</v>
          </cell>
          <cell r="U27" t="str">
            <v>－</v>
          </cell>
          <cell r="V27" t="str">
            <v>－</v>
          </cell>
        </row>
        <row r="28">
          <cell r="C28">
            <v>147787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147787</v>
          </cell>
          <cell r="Q28" t="str">
            <v>－</v>
          </cell>
          <cell r="R28" t="str">
            <v>－</v>
          </cell>
          <cell r="S28">
            <v>147787</v>
          </cell>
          <cell r="T28">
            <v>147787</v>
          </cell>
          <cell r="U28" t="str">
            <v>－</v>
          </cell>
          <cell r="V28" t="str">
            <v>－</v>
          </cell>
        </row>
        <row r="29">
          <cell r="C29">
            <v>144068.3867922793</v>
          </cell>
          <cell r="D29">
            <v>-136973.0997065092</v>
          </cell>
          <cell r="E29">
            <v>-374507.5425021481</v>
          </cell>
          <cell r="F29">
            <v>-80303.81200335955</v>
          </cell>
          <cell r="G29">
            <v>-39222.05600000001</v>
          </cell>
          <cell r="H29">
            <v>-32097.29999999999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-269661.21170986874</v>
          </cell>
          <cell r="T29">
            <v>-249374.21170986874</v>
          </cell>
          <cell r="U29">
            <v>-8389</v>
          </cell>
          <cell r="V29">
            <v>-28676</v>
          </cell>
        </row>
        <row r="30">
          <cell r="C30">
            <v>19264</v>
          </cell>
          <cell r="D30" t="str">
            <v>－</v>
          </cell>
          <cell r="E30">
            <v>347362.9332940472</v>
          </cell>
          <cell r="F30" t="str">
            <v>－</v>
          </cell>
          <cell r="G30">
            <v>-2384.9840000000004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16911.94099999999</v>
          </cell>
          <cell r="N30" t="str">
            <v>－</v>
          </cell>
          <cell r="O30">
            <v>63117.51358317619</v>
          </cell>
          <cell r="P30" t="str">
            <v>－</v>
          </cell>
          <cell r="Q30">
            <v>-8895.403877223376</v>
          </cell>
          <cell r="R30" t="str">
            <v>－</v>
          </cell>
          <cell r="S30">
            <v>435376</v>
          </cell>
          <cell r="T30" t="str">
            <v>－</v>
          </cell>
          <cell r="U30" t="str">
            <v>－</v>
          </cell>
          <cell r="V30">
            <v>435376</v>
          </cell>
        </row>
        <row r="31">
          <cell r="C31">
            <v>-82213.67275927412</v>
          </cell>
          <cell r="D31" t="str">
            <v>－</v>
          </cell>
          <cell r="E31">
            <v>9688.493016090226</v>
          </cell>
          <cell r="F31">
            <v>8966</v>
          </cell>
          <cell r="G31">
            <v>2485.204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339522</v>
          </cell>
          <cell r="N31" t="str">
            <v>－</v>
          </cell>
          <cell r="O31">
            <v>1566455.4267007608</v>
          </cell>
          <cell r="P31" t="str">
            <v>－</v>
          </cell>
          <cell r="Q31">
            <v>-38805.45095757702</v>
          </cell>
          <cell r="R31" t="str">
            <v>－</v>
          </cell>
          <cell r="S31">
            <v>1797132</v>
          </cell>
          <cell r="T31">
            <v>8966</v>
          </cell>
          <cell r="U31">
            <v>8966</v>
          </cell>
          <cell r="V31">
            <v>1797132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478821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478821</v>
          </cell>
          <cell r="T32" t="str">
            <v>－</v>
          </cell>
          <cell r="U32" t="str">
            <v>－</v>
          </cell>
          <cell r="V32">
            <v>478821</v>
          </cell>
        </row>
        <row r="33">
          <cell r="C33">
            <v>36894.62444411602</v>
          </cell>
          <cell r="D33" t="str">
            <v>－</v>
          </cell>
          <cell r="E33">
            <v>717286.9108859061</v>
          </cell>
          <cell r="F33" t="str">
            <v>－</v>
          </cell>
          <cell r="G33">
            <v>-24176.168999999994</v>
          </cell>
          <cell r="H33" t="str">
            <v>－</v>
          </cell>
          <cell r="I33">
            <v>66760.38796530315</v>
          </cell>
          <cell r="J33" t="str">
            <v>－</v>
          </cell>
          <cell r="K33">
            <v>-464777.4737561215</v>
          </cell>
          <cell r="L33" t="str">
            <v>－</v>
          </cell>
          <cell r="M33">
            <v>-303361.22600000026</v>
          </cell>
          <cell r="N33" t="str">
            <v>－</v>
          </cell>
          <cell r="O33">
            <v>-132453.06932020932</v>
          </cell>
          <cell r="P33" t="str">
            <v>－</v>
          </cell>
          <cell r="Q33">
            <v>-150591.84491449269</v>
          </cell>
          <cell r="R33" t="str">
            <v>－</v>
          </cell>
          <cell r="S33">
            <v>-254417.85969549848</v>
          </cell>
          <cell r="T33" t="str">
            <v>－</v>
          </cell>
          <cell r="U33">
            <v>-282766.2631655971</v>
          </cell>
          <cell r="V33">
            <v>-537184.1228610955</v>
          </cell>
        </row>
        <row r="34">
          <cell r="C34">
            <v>3161268.766320555</v>
          </cell>
          <cell r="D34">
            <v>351157.78206664737</v>
          </cell>
          <cell r="E34">
            <v>1254356.2414895173</v>
          </cell>
          <cell r="F34">
            <v>541359.9145305838</v>
          </cell>
          <cell r="G34">
            <v>-48354.439918583754</v>
          </cell>
          <cell r="H34">
            <v>-162974.68899999998</v>
          </cell>
          <cell r="I34">
            <v>267723.1681603023</v>
          </cell>
          <cell r="J34">
            <v>6228.629876404346</v>
          </cell>
          <cell r="K34">
            <v>442637.5262438785</v>
          </cell>
          <cell r="L34">
            <v>690624</v>
          </cell>
          <cell r="M34">
            <v>2017731.0963626555</v>
          </cell>
          <cell r="N34">
            <v>2451256.521079999</v>
          </cell>
          <cell r="O34">
            <v>1257661.217707972</v>
          </cell>
          <cell r="P34">
            <v>1820192.9591202622</v>
          </cell>
          <cell r="Q34">
            <v>509366.78735727933</v>
          </cell>
          <cell r="R34">
            <v>767461.8674220198</v>
          </cell>
          <cell r="S34">
            <v>8862390.363723578</v>
          </cell>
          <cell r="T34">
            <v>6465306.985095916</v>
          </cell>
          <cell r="U34">
            <v>-563970.378627671</v>
          </cell>
          <cell r="V34">
            <v>1833113.0000000002</v>
          </cell>
        </row>
        <row r="35">
          <cell r="C35">
            <v>2810111</v>
          </cell>
          <cell r="E35">
            <v>712996</v>
          </cell>
          <cell r="G35">
            <v>114620</v>
          </cell>
          <cell r="I35">
            <v>261495</v>
          </cell>
          <cell r="K35">
            <v>-247986</v>
          </cell>
          <cell r="M35">
            <v>-433525</v>
          </cell>
          <cell r="O35">
            <v>-562532</v>
          </cell>
          <cell r="Q35">
            <v>-258095</v>
          </cell>
          <cell r="S35">
            <v>2397083</v>
          </cell>
          <cell r="U35">
            <v>-2397083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非金融"/>
      <sheetName val="家庭"/>
      <sheetName val="企業"/>
      <sheetName val="政府"/>
      <sheetName val="表2金融"/>
      <sheetName val="表3國外"/>
    </sheetNames>
    <sheetDataSet>
      <sheetData sheetId="0">
        <row r="5">
          <cell r="C5">
            <v>10867.425517316644</v>
          </cell>
        </row>
        <row r="7">
          <cell r="C7">
            <v>7183.763045812886</v>
          </cell>
        </row>
        <row r="8">
          <cell r="C8">
            <v>-509.7135924369421</v>
          </cell>
        </row>
        <row r="9">
          <cell r="C9" t="str">
            <v>－</v>
          </cell>
        </row>
        <row r="11">
          <cell r="C11">
            <v>-713.6882863194012</v>
          </cell>
        </row>
        <row r="12">
          <cell r="C12">
            <v>909.4599999999939</v>
          </cell>
        </row>
        <row r="13">
          <cell r="C13">
            <v>-143.37125852721977</v>
          </cell>
        </row>
        <row r="14">
          <cell r="C14">
            <v>1186.9501126</v>
          </cell>
        </row>
        <row r="15">
          <cell r="C15">
            <v>3003.499087789592</v>
          </cell>
        </row>
        <row r="17">
          <cell r="C17">
            <v>60.71</v>
          </cell>
        </row>
        <row r="18">
          <cell r="C18">
            <v>-110.18359160226441</v>
          </cell>
        </row>
        <row r="19">
          <cell r="C19">
            <v>42942.164582177786</v>
          </cell>
        </row>
        <row r="21">
          <cell r="C21">
            <v>6089.382200898676</v>
          </cell>
        </row>
        <row r="22">
          <cell r="C22">
            <v>11125.413791697134</v>
          </cell>
        </row>
        <row r="23">
          <cell r="C23">
            <v>-3664.11159</v>
          </cell>
        </row>
        <row r="24">
          <cell r="C24">
            <v>1794.4460899999995</v>
          </cell>
        </row>
        <row r="26">
          <cell r="C26">
            <v>9.14675161958347</v>
          </cell>
        </row>
        <row r="27">
          <cell r="C27">
            <v>214.86787474644913</v>
          </cell>
        </row>
        <row r="28">
          <cell r="C28">
            <v>141.55839683595076</v>
          </cell>
        </row>
        <row r="29">
          <cell r="C29">
            <v>16.276771895964785</v>
          </cell>
        </row>
        <row r="30">
          <cell r="C30">
            <v>724.8392873114083</v>
          </cell>
        </row>
        <row r="31">
          <cell r="C31">
            <v>882.035530149311</v>
          </cell>
        </row>
        <row r="32">
          <cell r="C32">
            <v>3432.216106618115</v>
          </cell>
        </row>
        <row r="34">
          <cell r="C34">
            <v>1089.645990751719</v>
          </cell>
        </row>
        <row r="35">
          <cell r="C35">
            <v>604.0647016359675</v>
          </cell>
        </row>
        <row r="36">
          <cell r="C36">
            <v>198.64206513447897</v>
          </cell>
        </row>
        <row r="37">
          <cell r="C37">
            <v>3631.1253876182163</v>
          </cell>
        </row>
        <row r="38">
          <cell r="C38">
            <v>-684.5911831329289</v>
          </cell>
        </row>
        <row r="39">
          <cell r="C39">
            <v>17650.26</v>
          </cell>
        </row>
        <row r="41">
          <cell r="C41">
            <v>-313.0535916022641</v>
          </cell>
        </row>
      </sheetData>
      <sheetData sheetId="4">
        <row r="5">
          <cell r="C5">
            <v>57496.475273143624</v>
          </cell>
        </row>
        <row r="6">
          <cell r="C6">
            <v>9607.72</v>
          </cell>
        </row>
        <row r="8">
          <cell r="C8">
            <v>979.05</v>
          </cell>
        </row>
        <row r="9">
          <cell r="C9">
            <v>9637.214910000004</v>
          </cell>
        </row>
        <row r="10">
          <cell r="C10">
            <v>7627.4689999999855</v>
          </cell>
        </row>
        <row r="11">
          <cell r="C11">
            <v>1794.4460899999995</v>
          </cell>
        </row>
        <row r="13">
          <cell r="C13">
            <v>1694.5441161804306</v>
          </cell>
        </row>
        <row r="14">
          <cell r="C14">
            <v>340.95130020434596</v>
          </cell>
        </row>
        <row r="15">
          <cell r="C15">
            <v>2164.716769469548</v>
          </cell>
        </row>
        <row r="17">
          <cell r="C17">
            <v>1104.2482863193995</v>
          </cell>
        </row>
        <row r="18">
          <cell r="C18">
            <v>55.781258527218306</v>
          </cell>
        </row>
        <row r="19">
          <cell r="C19">
            <v>122.92</v>
          </cell>
        </row>
        <row r="20">
          <cell r="C20">
            <v>2288.41113</v>
          </cell>
        </row>
        <row r="21">
          <cell r="C21">
            <v>727.52</v>
          </cell>
        </row>
        <row r="22">
          <cell r="C22">
            <v>1701.2224124426878</v>
          </cell>
        </row>
        <row r="24">
          <cell r="C24">
            <v>16210.38</v>
          </cell>
        </row>
        <row r="25">
          <cell r="C25">
            <v>1439.88</v>
          </cell>
        </row>
        <row r="26">
          <cell r="C26">
            <v>0</v>
          </cell>
        </row>
        <row r="29">
          <cell r="C29">
            <v>53555.70272063558</v>
          </cell>
        </row>
        <row r="30">
          <cell r="C30">
            <v>9607.72</v>
          </cell>
        </row>
        <row r="32">
          <cell r="C32">
            <v>3735.9627091013413</v>
          </cell>
        </row>
        <row r="33">
          <cell r="C33">
            <v>-1195.3347916971763</v>
          </cell>
        </row>
        <row r="34">
          <cell r="C34">
            <v>-875.6184100000002</v>
          </cell>
        </row>
        <row r="36">
          <cell r="C36">
            <v>10895.66534768774</v>
          </cell>
        </row>
        <row r="37">
          <cell r="C37">
            <v>2654.29206783358</v>
          </cell>
        </row>
        <row r="39">
          <cell r="C39">
            <v>381.41324838041766</v>
          </cell>
        </row>
        <row r="40">
          <cell r="C40">
            <v>908.6321252535449</v>
          </cell>
        </row>
        <row r="41">
          <cell r="C41">
            <v>188.50160316404595</v>
          </cell>
        </row>
        <row r="42">
          <cell r="C42">
            <v>218.1132281040348</v>
          </cell>
        </row>
        <row r="43">
          <cell r="C43">
            <v>1556.5615043700323</v>
          </cell>
        </row>
        <row r="44">
          <cell r="C44">
            <v>350.94428367503184</v>
          </cell>
        </row>
        <row r="45">
          <cell r="C45">
            <v>1072.37</v>
          </cell>
        </row>
        <row r="47">
          <cell r="C47">
            <v>-110.59599075172063</v>
          </cell>
        </row>
        <row r="48">
          <cell r="C48">
            <v>722.6346123817837</v>
          </cell>
        </row>
        <row r="49">
          <cell r="C49">
            <v>18656.231183132928</v>
          </cell>
        </row>
        <row r="50">
          <cell r="C50">
            <v>4788.21</v>
          </cell>
        </row>
      </sheetData>
      <sheetData sheetId="5">
        <row r="5">
          <cell r="C5">
            <v>24407.432543061477</v>
          </cell>
        </row>
        <row r="6">
          <cell r="C6">
            <v>-4539.73</v>
          </cell>
        </row>
        <row r="8">
          <cell r="C8">
            <v>2017.3581856943993</v>
          </cell>
        </row>
        <row r="9">
          <cell r="C9">
            <v>132.69435736707644</v>
          </cell>
        </row>
        <row r="10">
          <cell r="C10">
            <v>-29.74</v>
          </cell>
        </row>
        <row r="12">
          <cell r="C12">
            <v>4353.76</v>
          </cell>
        </row>
        <row r="13">
          <cell r="C13">
            <v>17971.64</v>
          </cell>
        </row>
        <row r="14">
          <cell r="C14">
            <v>4788.21</v>
          </cell>
        </row>
        <row r="15">
          <cell r="C15">
            <v>-286.76</v>
          </cell>
        </row>
        <row r="17">
          <cell r="C17">
            <v>-3726.533969291621</v>
          </cell>
        </row>
        <row r="19">
          <cell r="C19">
            <v>-188.13</v>
          </cell>
        </row>
        <row r="20">
          <cell r="C20">
            <v>-2302.61</v>
          </cell>
        </row>
        <row r="22">
          <cell r="C22">
            <v>-234.71</v>
          </cell>
        </row>
        <row r="23">
          <cell r="C23">
            <v>-1123.38</v>
          </cell>
        </row>
        <row r="26">
          <cell r="C26">
            <v>-214.04</v>
          </cell>
        </row>
        <row r="27">
          <cell r="C27">
            <v>-417.65</v>
          </cell>
        </row>
        <row r="28">
          <cell r="C28">
            <v>-111.47</v>
          </cell>
        </row>
        <row r="29">
          <cell r="C29">
            <v>7.010338318557797</v>
          </cell>
        </row>
        <row r="30">
          <cell r="C30">
            <v>681.4902987756568</v>
          </cell>
        </row>
        <row r="31">
          <cell r="C31">
            <v>200.13539361416443</v>
          </cell>
        </row>
        <row r="33">
          <cell r="C33">
            <v>60.71</v>
          </cell>
        </row>
        <row r="34">
          <cell r="C34">
            <v>-83.89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全體"/>
      <sheetName val="項目比重"/>
      <sheetName val="國外"/>
      <sheetName val="國內"/>
      <sheetName val="簡表(百萬元)"/>
      <sheetName val="簡表 (億元)"/>
    </sheetNames>
    <sheetDataSet>
      <sheetData sheetId="0">
        <row r="7">
          <cell r="C7">
            <v>119691.21253714757</v>
          </cell>
          <cell r="D7" t="str">
            <v>－</v>
          </cell>
          <cell r="E7">
            <v>-8841.523101822619</v>
          </cell>
          <cell r="F7" t="str">
            <v>－</v>
          </cell>
          <cell r="G7">
            <v>70</v>
          </cell>
          <cell r="H7" t="str">
            <v>－</v>
          </cell>
          <cell r="I7">
            <v>0</v>
          </cell>
          <cell r="J7" t="str">
            <v>－</v>
          </cell>
          <cell r="K7" t="str">
            <v>－</v>
          </cell>
          <cell r="L7">
            <v>133512</v>
          </cell>
          <cell r="M7">
            <v>18539</v>
          </cell>
          <cell r="N7" t="str">
            <v>－</v>
          </cell>
          <cell r="O7">
            <v>91.55688226194081</v>
          </cell>
          <cell r="P7" t="str">
            <v>－</v>
          </cell>
          <cell r="Q7">
            <v>3961.7536824130684</v>
          </cell>
          <cell r="R7" t="str">
            <v>－</v>
          </cell>
          <cell r="S7">
            <v>133511.99999999997</v>
          </cell>
          <cell r="T7">
            <v>133512</v>
          </cell>
          <cell r="U7" t="str">
            <v>－</v>
          </cell>
          <cell r="V7" t="str">
            <v>－</v>
          </cell>
        </row>
        <row r="8">
          <cell r="C8">
            <v>1084436.7433689944</v>
          </cell>
          <cell r="D8" t="str">
            <v>－</v>
          </cell>
          <cell r="E8">
            <v>-149344.09605895588</v>
          </cell>
          <cell r="F8" t="str">
            <v>－</v>
          </cell>
          <cell r="G8">
            <v>1479</v>
          </cell>
          <cell r="H8" t="str">
            <v>－</v>
          </cell>
          <cell r="I8" t="str">
            <v>－</v>
          </cell>
          <cell r="J8" t="str">
            <v>－</v>
          </cell>
          <cell r="K8" t="str">
            <v>－</v>
          </cell>
          <cell r="L8" t="str">
            <v>－</v>
          </cell>
          <cell r="M8">
            <v>1250.9439999999886</v>
          </cell>
          <cell r="N8">
            <v>861778.5799999982</v>
          </cell>
          <cell r="O8">
            <v>45956.82000000001</v>
          </cell>
          <cell r="P8" t="str">
            <v>－</v>
          </cell>
          <cell r="Q8">
            <v>-116744.83131003933</v>
          </cell>
          <cell r="R8" t="str">
            <v>－</v>
          </cell>
          <cell r="S8">
            <v>867034.5799999991</v>
          </cell>
          <cell r="T8">
            <v>861778.5799999982</v>
          </cell>
          <cell r="U8">
            <v>-5256</v>
          </cell>
          <cell r="V8" t="str">
            <v>－</v>
          </cell>
        </row>
        <row r="9">
          <cell r="C9">
            <v>304638.8954759948</v>
          </cell>
          <cell r="D9" t="str">
            <v>－</v>
          </cell>
          <cell r="E9">
            <v>150461.1742022885</v>
          </cell>
          <cell r="F9" t="str">
            <v>－</v>
          </cell>
          <cell r="G9">
            <v>-9663</v>
          </cell>
          <cell r="H9" t="str">
            <v>－</v>
          </cell>
          <cell r="I9" t="str">
            <v>－</v>
          </cell>
          <cell r="J9" t="str">
            <v>－</v>
          </cell>
          <cell r="K9" t="str">
            <v>－</v>
          </cell>
          <cell r="L9" t="str">
            <v>－</v>
          </cell>
          <cell r="M9">
            <v>33553</v>
          </cell>
          <cell r="N9">
            <v>878209.75</v>
          </cell>
          <cell r="O9">
            <v>143124.99499999988</v>
          </cell>
          <cell r="P9" t="str">
            <v>－</v>
          </cell>
          <cell r="Q9">
            <v>5603.685321715078</v>
          </cell>
          <cell r="R9" t="str">
            <v>－</v>
          </cell>
          <cell r="S9">
            <v>627718.7499999983</v>
          </cell>
          <cell r="T9">
            <v>878209.75</v>
          </cell>
          <cell r="U9">
            <v>250491</v>
          </cell>
          <cell r="V9" t="str">
            <v>－</v>
          </cell>
        </row>
        <row r="10">
          <cell r="C10">
            <v>-294695.8570709131</v>
          </cell>
          <cell r="D10" t="str">
            <v>－</v>
          </cell>
          <cell r="E10">
            <v>-761.3381023193368</v>
          </cell>
          <cell r="F10" t="str">
            <v>－</v>
          </cell>
          <cell r="G10">
            <v>91</v>
          </cell>
          <cell r="H10" t="str">
            <v>－</v>
          </cell>
          <cell r="I10" t="str">
            <v>－</v>
          </cell>
          <cell r="J10" t="str">
            <v>－</v>
          </cell>
          <cell r="K10" t="str">
            <v>－</v>
          </cell>
          <cell r="L10" t="str">
            <v>－</v>
          </cell>
          <cell r="M10">
            <v>240349</v>
          </cell>
          <cell r="N10" t="str">
            <v>－</v>
          </cell>
          <cell r="O10">
            <v>-70749.16299999999</v>
          </cell>
          <cell r="P10" t="str">
            <v>－</v>
          </cell>
          <cell r="Q10">
            <v>16757.35817323243</v>
          </cell>
          <cell r="R10" t="str">
            <v>－</v>
          </cell>
          <cell r="S10">
            <v>-109008.99999999997</v>
          </cell>
          <cell r="T10" t="str">
            <v>－</v>
          </cell>
          <cell r="U10" t="str">
            <v>－</v>
          </cell>
          <cell r="V10">
            <v>-109008.99999999997</v>
          </cell>
        </row>
        <row r="11">
          <cell r="C11" t="str">
            <v>－</v>
          </cell>
          <cell r="D11" t="str">
            <v>－</v>
          </cell>
          <cell r="E11" t="str">
            <v>－</v>
          </cell>
          <cell r="F11" t="str">
            <v>－</v>
          </cell>
          <cell r="G11" t="str">
            <v>－</v>
          </cell>
          <cell r="H11" t="str">
            <v>－</v>
          </cell>
          <cell r="I11">
            <v>71417.66999999993</v>
          </cell>
          <cell r="J11" t="str">
            <v>－</v>
          </cell>
          <cell r="K11" t="str">
            <v>－</v>
          </cell>
          <cell r="L11">
            <v>9472</v>
          </cell>
          <cell r="M11" t="str">
            <v>－</v>
          </cell>
          <cell r="N11">
            <v>61945.67000000004</v>
          </cell>
          <cell r="O11" t="str">
            <v>－</v>
          </cell>
          <cell r="P11" t="str">
            <v>－</v>
          </cell>
          <cell r="Q11" t="str">
            <v>－</v>
          </cell>
          <cell r="R11" t="str">
            <v>－</v>
          </cell>
          <cell r="S11">
            <v>71417.66999999993</v>
          </cell>
          <cell r="T11">
            <v>71417.67000000004</v>
          </cell>
          <cell r="U11" t="str">
            <v>－</v>
          </cell>
          <cell r="V11" t="str">
            <v>－</v>
          </cell>
        </row>
        <row r="12">
          <cell r="C12" t="str">
            <v>－</v>
          </cell>
          <cell r="D12" t="str">
            <v>－</v>
          </cell>
          <cell r="E12" t="str">
            <v>－</v>
          </cell>
          <cell r="F12" t="str">
            <v>－</v>
          </cell>
          <cell r="G12" t="str">
            <v>－</v>
          </cell>
          <cell r="H12" t="str">
            <v>－</v>
          </cell>
          <cell r="I12" t="str">
            <v>－</v>
          </cell>
          <cell r="J12" t="str">
            <v>－</v>
          </cell>
          <cell r="K12" t="str">
            <v>－</v>
          </cell>
          <cell r="L12">
            <v>44489</v>
          </cell>
          <cell r="M12">
            <v>44489</v>
          </cell>
          <cell r="N12" t="str">
            <v>－</v>
          </cell>
          <cell r="O12" t="str">
            <v>－</v>
          </cell>
          <cell r="P12" t="str">
            <v>－</v>
          </cell>
          <cell r="Q12" t="str">
            <v>－</v>
          </cell>
          <cell r="R12" t="str">
            <v>－</v>
          </cell>
          <cell r="S12">
            <v>44489</v>
          </cell>
          <cell r="T12">
            <v>44489</v>
          </cell>
          <cell r="U12" t="str">
            <v>－</v>
          </cell>
          <cell r="V12" t="str">
            <v>－</v>
          </cell>
        </row>
        <row r="13">
          <cell r="C13" t="str">
            <v>－</v>
          </cell>
          <cell r="D13" t="str">
            <v>－</v>
          </cell>
          <cell r="E13" t="str">
            <v>－</v>
          </cell>
          <cell r="F13" t="str">
            <v>－</v>
          </cell>
          <cell r="G13" t="str">
            <v>－</v>
          </cell>
          <cell r="H13" t="str">
            <v>－</v>
          </cell>
          <cell r="I13" t="str">
            <v>－</v>
          </cell>
          <cell r="J13" t="str">
            <v>－</v>
          </cell>
          <cell r="K13" t="str">
            <v>－</v>
          </cell>
          <cell r="L13">
            <v>-417</v>
          </cell>
          <cell r="M13">
            <v>-412</v>
          </cell>
          <cell r="N13" t="str">
            <v>－</v>
          </cell>
          <cell r="O13">
            <v>-5</v>
          </cell>
          <cell r="P13" t="str">
            <v>－</v>
          </cell>
          <cell r="Q13">
            <v>0</v>
          </cell>
          <cell r="R13" t="str">
            <v>－</v>
          </cell>
          <cell r="S13">
            <v>-417</v>
          </cell>
          <cell r="T13">
            <v>-417</v>
          </cell>
          <cell r="U13" t="str">
            <v>－</v>
          </cell>
          <cell r="V13" t="str">
            <v>－</v>
          </cell>
        </row>
        <row r="14">
          <cell r="C14" t="str">
            <v>－</v>
          </cell>
          <cell r="D14" t="str">
            <v>－</v>
          </cell>
          <cell r="E14" t="str">
            <v>－</v>
          </cell>
          <cell r="F14" t="str">
            <v>－</v>
          </cell>
          <cell r="G14" t="str">
            <v>－</v>
          </cell>
          <cell r="H14" t="str">
            <v>－</v>
          </cell>
          <cell r="I14" t="str">
            <v>－</v>
          </cell>
          <cell r="J14" t="str">
            <v>－</v>
          </cell>
          <cell r="K14" t="str">
            <v>－</v>
          </cell>
          <cell r="L14">
            <v>42590</v>
          </cell>
          <cell r="M14">
            <v>74385</v>
          </cell>
          <cell r="N14" t="str">
            <v>－</v>
          </cell>
          <cell r="O14">
            <v>-32000</v>
          </cell>
          <cell r="P14" t="str">
            <v>－</v>
          </cell>
          <cell r="Q14">
            <v>205</v>
          </cell>
          <cell r="R14" t="str">
            <v>－</v>
          </cell>
          <cell r="S14">
            <v>42590</v>
          </cell>
          <cell r="T14">
            <v>42590</v>
          </cell>
          <cell r="U14" t="str">
            <v>－</v>
          </cell>
          <cell r="V14" t="str">
            <v>－</v>
          </cell>
        </row>
        <row r="15">
          <cell r="C15" t="str">
            <v>－</v>
          </cell>
          <cell r="D15" t="str">
            <v>－</v>
          </cell>
          <cell r="E15" t="str">
            <v>－</v>
          </cell>
          <cell r="F15" t="str">
            <v>－</v>
          </cell>
          <cell r="G15" t="str">
            <v>－</v>
          </cell>
          <cell r="H15" t="str">
            <v>－</v>
          </cell>
          <cell r="I15" t="str">
            <v>－</v>
          </cell>
          <cell r="J15" t="str">
            <v>－</v>
          </cell>
          <cell r="K15">
            <v>-115041</v>
          </cell>
          <cell r="L15" t="str">
            <v>－</v>
          </cell>
          <cell r="M15" t="str">
            <v>－</v>
          </cell>
          <cell r="N15">
            <v>-115041</v>
          </cell>
          <cell r="O15" t="str">
            <v>－</v>
          </cell>
          <cell r="P15" t="str">
            <v>－</v>
          </cell>
          <cell r="Q15" t="str">
            <v>－</v>
          </cell>
          <cell r="R15" t="str">
            <v>－</v>
          </cell>
          <cell r="S15">
            <v>-115041</v>
          </cell>
          <cell r="T15">
            <v>-115041</v>
          </cell>
          <cell r="U15" t="str">
            <v>－</v>
          </cell>
          <cell r="V15" t="str">
            <v>－</v>
          </cell>
        </row>
        <row r="16">
          <cell r="C16" t="str">
            <v>－</v>
          </cell>
          <cell r="D16" t="str">
            <v>－</v>
          </cell>
          <cell r="E16" t="str">
            <v>－</v>
          </cell>
          <cell r="F16" t="str">
            <v>－</v>
          </cell>
          <cell r="G16" t="str">
            <v>－</v>
          </cell>
          <cell r="H16" t="str">
            <v>－</v>
          </cell>
          <cell r="I16" t="str">
            <v>－</v>
          </cell>
          <cell r="J16" t="str">
            <v>－</v>
          </cell>
          <cell r="K16" t="str">
            <v>－</v>
          </cell>
          <cell r="L16" t="str">
            <v>－</v>
          </cell>
          <cell r="M16">
            <v>20380</v>
          </cell>
          <cell r="N16">
            <v>1082</v>
          </cell>
          <cell r="O16" t="str">
            <v>－</v>
          </cell>
          <cell r="P16" t="str">
            <v>－</v>
          </cell>
          <cell r="Q16">
            <v>1082</v>
          </cell>
          <cell r="R16">
            <v>20380</v>
          </cell>
          <cell r="S16">
            <v>21462</v>
          </cell>
          <cell r="T16">
            <v>21462</v>
          </cell>
          <cell r="U16" t="str">
            <v>－</v>
          </cell>
          <cell r="V16" t="str">
            <v>－</v>
          </cell>
        </row>
        <row r="17">
          <cell r="C17" t="str">
            <v>－</v>
          </cell>
          <cell r="D17">
            <v>406026.91269231215</v>
          </cell>
          <cell r="E17" t="str">
            <v>－</v>
          </cell>
          <cell r="F17">
            <v>593655.1683504097</v>
          </cell>
          <cell r="G17" t="str">
            <v>－</v>
          </cell>
          <cell r="H17">
            <v>-72514.31299999997</v>
          </cell>
          <cell r="I17" t="str">
            <v>－</v>
          </cell>
          <cell r="J17">
            <v>-48819</v>
          </cell>
          <cell r="K17" t="str">
            <v>－</v>
          </cell>
          <cell r="L17" t="str">
            <v>－</v>
          </cell>
          <cell r="M17">
            <v>939779.4079999998</v>
          </cell>
          <cell r="N17">
            <v>-531</v>
          </cell>
          <cell r="O17">
            <v>-41220.80421498208</v>
          </cell>
          <cell r="P17">
            <v>2144.589470979783</v>
          </cell>
          <cell r="Q17">
            <v>-10284.06478741346</v>
          </cell>
          <cell r="R17">
            <v>-53563.01538469619</v>
          </cell>
          <cell r="S17">
            <v>888274.5389976043</v>
          </cell>
          <cell r="T17">
            <v>826399.3421290055</v>
          </cell>
          <cell r="U17" t="str">
            <v>－</v>
          </cell>
          <cell r="V17">
            <v>61875.19686859753</v>
          </cell>
        </row>
        <row r="18">
          <cell r="C18">
            <v>-37502.3182951035</v>
          </cell>
          <cell r="D18" t="str">
            <v>－</v>
          </cell>
          <cell r="E18">
            <v>16201.31538667527</v>
          </cell>
          <cell r="F18" t="str">
            <v>－</v>
          </cell>
          <cell r="G18">
            <v>2020</v>
          </cell>
          <cell r="H18" t="str">
            <v>－</v>
          </cell>
          <cell r="I18">
            <v>11549.618</v>
          </cell>
          <cell r="J18" t="str">
            <v>－</v>
          </cell>
          <cell r="K18" t="str">
            <v>－</v>
          </cell>
          <cell r="L18" t="str">
            <v>－</v>
          </cell>
          <cell r="M18">
            <v>-82258.94600000003</v>
          </cell>
          <cell r="N18">
            <v>-99064</v>
          </cell>
          <cell r="O18">
            <v>-41085.093084459484</v>
          </cell>
          <cell r="P18">
            <v>-13500</v>
          </cell>
          <cell r="Q18">
            <v>18816.710794441344</v>
          </cell>
          <cell r="R18">
            <v>16221.286801553797</v>
          </cell>
          <cell r="S18">
            <v>-112258.71319844638</v>
          </cell>
          <cell r="T18">
            <v>-96342.7131984462</v>
          </cell>
          <cell r="U18">
            <v>15783</v>
          </cell>
          <cell r="V18">
            <v>-133</v>
          </cell>
        </row>
        <row r="19">
          <cell r="C19">
            <v>703.1254026591705</v>
          </cell>
          <cell r="D19">
            <v>-29828.887446907975</v>
          </cell>
          <cell r="E19">
            <v>130186.04164638073</v>
          </cell>
          <cell r="F19">
            <v>262685.7348805136</v>
          </cell>
          <cell r="G19" t="str">
            <v>－</v>
          </cell>
          <cell r="H19">
            <v>-306.54899999999907</v>
          </cell>
          <cell r="I19">
            <v>-20809.59447819431</v>
          </cell>
          <cell r="J19">
            <v>-7971.6389821002085</v>
          </cell>
          <cell r="K19" t="str">
            <v>－</v>
          </cell>
          <cell r="L19" t="str">
            <v>－</v>
          </cell>
          <cell r="M19" t="str">
            <v>－</v>
          </cell>
          <cell r="N19">
            <v>-340444.33999999997</v>
          </cell>
          <cell r="O19" t="str">
            <v>－</v>
          </cell>
          <cell r="P19" t="str">
            <v>－</v>
          </cell>
          <cell r="Q19" t="str">
            <v>－</v>
          </cell>
          <cell r="R19">
            <v>6220.555835748057</v>
          </cell>
          <cell r="S19">
            <v>110079.5725708456</v>
          </cell>
          <cell r="T19">
            <v>-109645.12471274647</v>
          </cell>
          <cell r="U19">
            <v>-159150</v>
          </cell>
          <cell r="V19">
            <v>60574.697283592104</v>
          </cell>
        </row>
        <row r="20">
          <cell r="C20">
            <v>4020.300000000003</v>
          </cell>
          <cell r="D20" t="str">
            <v>－</v>
          </cell>
          <cell r="E20">
            <v>25636.018522874117</v>
          </cell>
          <cell r="F20">
            <v>48270.28272423684</v>
          </cell>
          <cell r="G20">
            <v>-730.6045184289883</v>
          </cell>
          <cell r="H20">
            <v>48406</v>
          </cell>
          <cell r="I20" t="str">
            <v>－</v>
          </cell>
          <cell r="J20" t="str">
            <v>－</v>
          </cell>
          <cell r="K20" t="str">
            <v>－</v>
          </cell>
          <cell r="L20" t="str">
            <v>－</v>
          </cell>
          <cell r="M20">
            <v>66510.22504195909</v>
          </cell>
          <cell r="N20" t="str">
            <v>－</v>
          </cell>
          <cell r="O20">
            <v>49852.920298958445</v>
          </cell>
          <cell r="P20" t="str">
            <v>－</v>
          </cell>
          <cell r="Q20">
            <v>-11278.859345362987</v>
          </cell>
          <cell r="R20">
            <v>37333.717275763396</v>
          </cell>
          <cell r="S20">
            <v>134009.99999999968</v>
          </cell>
          <cell r="T20">
            <v>134010.00000000023</v>
          </cell>
          <cell r="U20" t="str">
            <v>－</v>
          </cell>
          <cell r="V20" t="str">
            <v>－</v>
          </cell>
        </row>
        <row r="21">
          <cell r="C21">
            <v>-23482.319599999995</v>
          </cell>
          <cell r="D21" t="str">
            <v>－</v>
          </cell>
          <cell r="E21">
            <v>895.8314132173351</v>
          </cell>
          <cell r="F21" t="str">
            <v>－</v>
          </cell>
          <cell r="G21">
            <v>-76.04146103772791</v>
          </cell>
          <cell r="H21" t="str">
            <v>－</v>
          </cell>
          <cell r="I21">
            <v>32129.648165000006</v>
          </cell>
          <cell r="J21">
            <v>35125.00000000064</v>
          </cell>
          <cell r="K21" t="str">
            <v>－</v>
          </cell>
          <cell r="L21" t="str">
            <v>－</v>
          </cell>
          <cell r="M21">
            <v>311401.181873146</v>
          </cell>
          <cell r="N21" t="str">
            <v>－</v>
          </cell>
          <cell r="O21">
            <v>-276726.7127750737</v>
          </cell>
          <cell r="P21" t="str">
            <v>－</v>
          </cell>
          <cell r="Q21">
            <v>-6431.58761525125</v>
          </cell>
          <cell r="R21" t="str">
            <v>－</v>
          </cell>
          <cell r="S21">
            <v>37710.00000000064</v>
          </cell>
          <cell r="T21">
            <v>35125.00000000064</v>
          </cell>
          <cell r="U21">
            <v>-2585</v>
          </cell>
          <cell r="V21" t="str">
            <v>－</v>
          </cell>
        </row>
        <row r="22">
          <cell r="C22">
            <v>-1647.3600000000006</v>
          </cell>
          <cell r="D22" t="str">
            <v>－</v>
          </cell>
          <cell r="E22">
            <v>-570.0931114307714</v>
          </cell>
          <cell r="F22">
            <v>-49896.28814156749</v>
          </cell>
          <cell r="G22">
            <v>1909.7739992256284</v>
          </cell>
          <cell r="H22">
            <v>-70251</v>
          </cell>
          <cell r="I22">
            <v>0</v>
          </cell>
          <cell r="J22" t="str">
            <v>－</v>
          </cell>
          <cell r="K22" t="str">
            <v>－</v>
          </cell>
          <cell r="L22" t="str">
            <v>－</v>
          </cell>
          <cell r="M22">
            <v>-26326.754883291433</v>
          </cell>
          <cell r="N22" t="str">
            <v>－</v>
          </cell>
          <cell r="O22">
            <v>-3516.1286416369257</v>
          </cell>
          <cell r="P22">
            <v>104000</v>
          </cell>
          <cell r="Q22">
            <v>8447.562637133466</v>
          </cell>
          <cell r="R22">
            <v>-8812.711858432565</v>
          </cell>
          <cell r="S22">
            <v>-21703.000000000036</v>
          </cell>
          <cell r="T22">
            <v>-24960.00000000006</v>
          </cell>
          <cell r="U22">
            <v>-3257</v>
          </cell>
          <cell r="V22" t="str">
            <v>－</v>
          </cell>
        </row>
        <row r="23">
          <cell r="C23">
            <v>3438.7559478436015</v>
          </cell>
          <cell r="D23" t="str">
            <v>－</v>
          </cell>
          <cell r="E23">
            <v>320.42333830362986</v>
          </cell>
          <cell r="F23" t="str">
            <v>－</v>
          </cell>
          <cell r="G23">
            <v>1722</v>
          </cell>
          <cell r="H23" t="str">
            <v>－</v>
          </cell>
          <cell r="I23">
            <v>0</v>
          </cell>
          <cell r="J23" t="str">
            <v>－</v>
          </cell>
          <cell r="K23" t="str">
            <v>－</v>
          </cell>
          <cell r="L23" t="str">
            <v>－</v>
          </cell>
          <cell r="M23">
            <v>-7715.756999999983</v>
          </cell>
          <cell r="N23">
            <v>-76341</v>
          </cell>
          <cell r="O23">
            <v>-47850.46421032853</v>
          </cell>
          <cell r="P23" t="str">
            <v>－</v>
          </cell>
          <cell r="Q23">
            <v>-3734.9580758188094</v>
          </cell>
          <cell r="R23" t="str">
            <v>－</v>
          </cell>
          <cell r="S23">
            <v>-53820.00000000009</v>
          </cell>
          <cell r="T23">
            <v>-76341</v>
          </cell>
          <cell r="U23">
            <v>-22521</v>
          </cell>
          <cell r="V23" t="str">
            <v>－</v>
          </cell>
        </row>
        <row r="24">
          <cell r="C24">
            <v>14647.84943745844</v>
          </cell>
          <cell r="D24" t="str">
            <v>－</v>
          </cell>
          <cell r="E24">
            <v>-36561.77412963979</v>
          </cell>
          <cell r="F24" t="str">
            <v>－</v>
          </cell>
          <cell r="G24">
            <v>1698.7761610303423</v>
          </cell>
          <cell r="H24" t="str">
            <v>－</v>
          </cell>
          <cell r="I24">
            <v>1712.9580078181789</v>
          </cell>
          <cell r="J24" t="str">
            <v>－</v>
          </cell>
          <cell r="K24" t="str">
            <v>－</v>
          </cell>
          <cell r="L24" t="str">
            <v>－</v>
          </cell>
          <cell r="M24">
            <v>-14167.501211130584</v>
          </cell>
          <cell r="N24">
            <v>-1.005999999999915</v>
          </cell>
          <cell r="O24">
            <v>-57699.955392123724</v>
          </cell>
          <cell r="P24" t="str">
            <v>－</v>
          </cell>
          <cell r="Q24">
            <v>29303.075107229975</v>
          </cell>
          <cell r="R24">
            <v>-57102</v>
          </cell>
          <cell r="S24">
            <v>-61066.57201935716</v>
          </cell>
          <cell r="T24">
            <v>-57103.006</v>
          </cell>
          <cell r="U24">
            <v>3963.566019357847</v>
          </cell>
          <cell r="V24" t="str">
            <v>－</v>
          </cell>
        </row>
        <row r="25">
          <cell r="C25">
            <v>21425.837416014398</v>
          </cell>
          <cell r="D25" t="str">
            <v>－</v>
          </cell>
          <cell r="E25">
            <v>9004.452107484241</v>
          </cell>
          <cell r="F25">
            <v>34101.744119999996</v>
          </cell>
          <cell r="G25">
            <v>64.17777123869892</v>
          </cell>
          <cell r="H25" t="str">
            <v>－</v>
          </cell>
          <cell r="I25">
            <v>1926.7209382713095</v>
          </cell>
          <cell r="J25" t="str">
            <v>－</v>
          </cell>
          <cell r="K25" t="str">
            <v>－</v>
          </cell>
          <cell r="L25" t="str">
            <v>－</v>
          </cell>
          <cell r="M25">
            <v>760.8591116200218</v>
          </cell>
          <cell r="N25" t="str">
            <v>－</v>
          </cell>
          <cell r="O25">
            <v>3803.0353541479085</v>
          </cell>
          <cell r="P25" t="str">
            <v>－</v>
          </cell>
          <cell r="Q25">
            <v>7775.599381629288</v>
          </cell>
          <cell r="R25">
            <v>37413</v>
          </cell>
          <cell r="S25">
            <v>44760.68208040586</v>
          </cell>
          <cell r="T25">
            <v>71514.74411999999</v>
          </cell>
          <cell r="U25">
            <v>26754.062039594122</v>
          </cell>
          <cell r="V25" t="str">
            <v>－</v>
          </cell>
        </row>
        <row r="26">
          <cell r="C26">
            <v>304922.411842417</v>
          </cell>
          <cell r="D26" t="str">
            <v>－</v>
          </cell>
          <cell r="E26">
            <v>143541</v>
          </cell>
          <cell r="F26">
            <v>-38334.17020830512</v>
          </cell>
          <cell r="G26">
            <v>120</v>
          </cell>
          <cell r="H26">
            <v>15433.511999999988</v>
          </cell>
          <cell r="I26">
            <v>51716</v>
          </cell>
          <cell r="J26" t="str">
            <v>－</v>
          </cell>
          <cell r="K26" t="str">
            <v>－</v>
          </cell>
          <cell r="L26" t="str">
            <v>－</v>
          </cell>
          <cell r="M26">
            <v>5610</v>
          </cell>
          <cell r="N26">
            <v>138327.39478999982</v>
          </cell>
          <cell r="O26">
            <v>3173</v>
          </cell>
          <cell r="P26">
            <v>16228.396509999875</v>
          </cell>
          <cell r="Q26">
            <v>159112</v>
          </cell>
          <cell r="R26">
            <v>528171.9945054385</v>
          </cell>
          <cell r="S26">
            <v>668194.411842417</v>
          </cell>
          <cell r="T26">
            <v>659827.127597133</v>
          </cell>
          <cell r="U26">
            <v>-8367.284245283925</v>
          </cell>
          <cell r="V26" t="str">
            <v>－</v>
          </cell>
        </row>
        <row r="27">
          <cell r="C27">
            <v>1766107</v>
          </cell>
          <cell r="D27" t="str">
            <v>－</v>
          </cell>
          <cell r="E27" t="str">
            <v>－</v>
          </cell>
          <cell r="F27" t="str">
            <v>－</v>
          </cell>
          <cell r="G27" t="str">
            <v>－</v>
          </cell>
          <cell r="H27" t="str">
            <v>－</v>
          </cell>
          <cell r="I27" t="str">
            <v>－</v>
          </cell>
          <cell r="J27" t="str">
            <v>－</v>
          </cell>
          <cell r="K27" t="str">
            <v>－</v>
          </cell>
          <cell r="L27" t="str">
            <v>－</v>
          </cell>
          <cell r="M27" t="str">
            <v>－</v>
          </cell>
          <cell r="N27" t="str">
            <v>－</v>
          </cell>
          <cell r="O27" t="str">
            <v>－</v>
          </cell>
          <cell r="P27">
            <v>1766107</v>
          </cell>
          <cell r="Q27" t="str">
            <v>－</v>
          </cell>
          <cell r="R27" t="str">
            <v>－</v>
          </cell>
          <cell r="S27">
            <v>1766107</v>
          </cell>
          <cell r="T27">
            <v>1766107</v>
          </cell>
          <cell r="U27" t="str">
            <v>－</v>
          </cell>
          <cell r="V27" t="str">
            <v>－</v>
          </cell>
        </row>
        <row r="28">
          <cell r="C28">
            <v>403705</v>
          </cell>
          <cell r="D28" t="str">
            <v>－</v>
          </cell>
          <cell r="E28" t="str">
            <v>－</v>
          </cell>
          <cell r="F28" t="str">
            <v>－</v>
          </cell>
          <cell r="G28" t="str">
            <v>－</v>
          </cell>
          <cell r="H28" t="str">
            <v>－</v>
          </cell>
          <cell r="I28" t="str">
            <v>－</v>
          </cell>
          <cell r="J28" t="str">
            <v>－</v>
          </cell>
          <cell r="K28" t="str">
            <v>－</v>
          </cell>
          <cell r="L28" t="str">
            <v>－</v>
          </cell>
          <cell r="M28" t="str">
            <v>－</v>
          </cell>
          <cell r="N28" t="str">
            <v>－</v>
          </cell>
          <cell r="O28" t="str">
            <v>－</v>
          </cell>
          <cell r="P28">
            <v>403705</v>
          </cell>
          <cell r="Q28" t="str">
            <v>－</v>
          </cell>
          <cell r="R28" t="str">
            <v>－</v>
          </cell>
          <cell r="S28">
            <v>403705</v>
          </cell>
          <cell r="T28">
            <v>403705</v>
          </cell>
          <cell r="U28" t="str">
            <v>－</v>
          </cell>
          <cell r="V28" t="str">
            <v>－</v>
          </cell>
        </row>
        <row r="29">
          <cell r="C29">
            <v>-189808.89180956827</v>
          </cell>
          <cell r="D29">
            <v>76300.3947032115</v>
          </cell>
          <cell r="E29">
            <v>513063.92080768384</v>
          </cell>
          <cell r="F29">
            <v>573742.6342949041</v>
          </cell>
          <cell r="G29">
            <v>4303</v>
          </cell>
          <cell r="H29">
            <v>24804</v>
          </cell>
          <cell r="I29" t="str">
            <v>－</v>
          </cell>
          <cell r="J29" t="str">
            <v>－</v>
          </cell>
          <cell r="K29" t="str">
            <v>－</v>
          </cell>
          <cell r="L29" t="str">
            <v>－</v>
          </cell>
          <cell r="M29" t="str">
            <v>－</v>
          </cell>
          <cell r="N29" t="str">
            <v>－</v>
          </cell>
          <cell r="O29" t="str">
            <v>－</v>
          </cell>
          <cell r="P29" t="str">
            <v>－</v>
          </cell>
          <cell r="Q29" t="str">
            <v>－</v>
          </cell>
          <cell r="R29" t="str">
            <v>－</v>
          </cell>
          <cell r="S29">
            <v>327558.02899811557</v>
          </cell>
          <cell r="T29">
            <v>674847.0289981156</v>
          </cell>
          <cell r="U29">
            <v>176004</v>
          </cell>
          <cell r="V29">
            <v>-171285</v>
          </cell>
        </row>
        <row r="30">
          <cell r="C30">
            <v>15444</v>
          </cell>
          <cell r="D30" t="str">
            <v>－</v>
          </cell>
          <cell r="E30">
            <v>457115.9948526525</v>
          </cell>
          <cell r="F30" t="str">
            <v>－</v>
          </cell>
          <cell r="G30">
            <v>1257</v>
          </cell>
          <cell r="H30" t="str">
            <v>－</v>
          </cell>
          <cell r="I30" t="str">
            <v>－</v>
          </cell>
          <cell r="J30" t="str">
            <v>－</v>
          </cell>
          <cell r="K30" t="str">
            <v>－</v>
          </cell>
          <cell r="L30" t="str">
            <v>－</v>
          </cell>
          <cell r="M30">
            <v>8342.372999999992</v>
          </cell>
          <cell r="N30" t="str">
            <v>－</v>
          </cell>
          <cell r="O30">
            <v>10791.024735167128</v>
          </cell>
          <cell r="P30" t="str">
            <v>－</v>
          </cell>
          <cell r="Q30">
            <v>53644.60741218034</v>
          </cell>
          <cell r="R30" t="str">
            <v>－</v>
          </cell>
          <cell r="S30">
            <v>546595</v>
          </cell>
          <cell r="T30" t="str">
            <v>－</v>
          </cell>
          <cell r="U30" t="str">
            <v>－</v>
          </cell>
          <cell r="V30">
            <v>546595</v>
          </cell>
        </row>
        <row r="31">
          <cell r="C31">
            <v>-48308.87513881005</v>
          </cell>
          <cell r="D31" t="str">
            <v>－</v>
          </cell>
          <cell r="E31">
            <v>24294.186892235983</v>
          </cell>
          <cell r="F31">
            <v>-20756</v>
          </cell>
          <cell r="G31">
            <v>-820</v>
          </cell>
          <cell r="H31" t="str">
            <v>－</v>
          </cell>
          <cell r="I31" t="str">
            <v>－</v>
          </cell>
          <cell r="J31" t="str">
            <v>－</v>
          </cell>
          <cell r="K31" t="str">
            <v>－</v>
          </cell>
          <cell r="L31" t="str">
            <v>－</v>
          </cell>
          <cell r="M31">
            <v>496372</v>
          </cell>
          <cell r="N31" t="str">
            <v>－</v>
          </cell>
          <cell r="O31">
            <v>1952810.245889688</v>
          </cell>
          <cell r="P31" t="str">
            <v>－</v>
          </cell>
          <cell r="Q31">
            <v>208372.44235688576</v>
          </cell>
          <cell r="R31" t="str">
            <v>－</v>
          </cell>
          <cell r="S31">
            <v>2632719.9999999995</v>
          </cell>
          <cell r="T31">
            <v>-20756</v>
          </cell>
          <cell r="U31">
            <v>-20756</v>
          </cell>
          <cell r="V31">
            <v>2632719.9999999995</v>
          </cell>
        </row>
        <row r="32">
          <cell r="C32" t="str">
            <v>－</v>
          </cell>
          <cell r="D32" t="str">
            <v>－</v>
          </cell>
          <cell r="E32" t="str">
            <v>－</v>
          </cell>
          <cell r="F32" t="str">
            <v>－</v>
          </cell>
          <cell r="G32" t="str">
            <v>－</v>
          </cell>
          <cell r="H32" t="str">
            <v>－</v>
          </cell>
          <cell r="I32" t="str">
            <v>－</v>
          </cell>
          <cell r="J32" t="str">
            <v>－</v>
          </cell>
          <cell r="K32">
            <v>344607</v>
          </cell>
          <cell r="L32" t="str">
            <v>－</v>
          </cell>
          <cell r="M32" t="str">
            <v>－</v>
          </cell>
          <cell r="N32" t="str">
            <v>－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344607</v>
          </cell>
          <cell r="T32" t="str">
            <v>－</v>
          </cell>
          <cell r="U32" t="str">
            <v>－</v>
          </cell>
          <cell r="V32">
            <v>344607</v>
          </cell>
        </row>
        <row r="33">
          <cell r="C33">
            <v>101247.00013745169</v>
          </cell>
          <cell r="D33" t="str">
            <v>－</v>
          </cell>
          <cell r="E33">
            <v>-1085979.9170083334</v>
          </cell>
          <cell r="F33" t="str">
            <v>－</v>
          </cell>
          <cell r="G33">
            <v>45080</v>
          </cell>
          <cell r="H33" t="str">
            <v>－</v>
          </cell>
          <cell r="I33">
            <v>1089.8922997347545</v>
          </cell>
          <cell r="J33" t="str">
            <v>－</v>
          </cell>
          <cell r="K33">
            <v>418489.01818617806</v>
          </cell>
          <cell r="L33" t="str">
            <v>－</v>
          </cell>
          <cell r="M33">
            <v>-133496.19099999976</v>
          </cell>
          <cell r="N33" t="str">
            <v>－</v>
          </cell>
          <cell r="O33">
            <v>-58615.612717717886</v>
          </cell>
          <cell r="P33" t="str">
            <v>－</v>
          </cell>
          <cell r="Q33">
            <v>-7535.606646461412</v>
          </cell>
          <cell r="R33" t="str">
            <v>－</v>
          </cell>
          <cell r="S33">
            <v>-719721.4167491479</v>
          </cell>
          <cell r="T33" t="str">
            <v>－</v>
          </cell>
          <cell r="U33">
            <v>292679.5225969581</v>
          </cell>
          <cell r="V33">
            <v>-427041.8941521898</v>
          </cell>
        </row>
        <row r="34">
          <cell r="C34">
            <v>3548982.5096515864</v>
          </cell>
          <cell r="D34">
            <v>452498.41994861566</v>
          </cell>
          <cell r="E34">
            <v>188661.61765729426</v>
          </cell>
          <cell r="F34">
            <v>1403469.1060201917</v>
          </cell>
          <cell r="G34">
            <v>48525.081952027955</v>
          </cell>
          <cell r="H34">
            <v>-54428.34999999998</v>
          </cell>
          <cell r="I34">
            <v>150732.91293262987</v>
          </cell>
          <cell r="J34">
            <v>-21665.63898209957</v>
          </cell>
          <cell r="K34">
            <v>648055.0181861781</v>
          </cell>
          <cell r="L34">
            <v>229646</v>
          </cell>
          <cell r="M34">
            <v>1997344.840932303</v>
          </cell>
          <cell r="N34">
            <v>1309921.048789998</v>
          </cell>
          <cell r="O34">
            <v>1580134.6641239007</v>
          </cell>
          <cell r="P34">
            <v>2278684.9859809796</v>
          </cell>
          <cell r="Q34">
            <v>357071.8870865135</v>
          </cell>
          <cell r="R34">
            <v>526262.827175375</v>
          </cell>
          <cell r="S34">
            <v>8519508.532522434</v>
          </cell>
          <cell r="T34">
            <v>6124388.3989330605</v>
          </cell>
          <cell r="U34">
            <v>543782.8664106261</v>
          </cell>
          <cell r="V34">
            <v>2938902.9999999995</v>
          </cell>
        </row>
        <row r="35">
          <cell r="C35">
            <v>3096484</v>
          </cell>
          <cell r="E35">
            <v>-1214807</v>
          </cell>
          <cell r="G35">
            <v>102953</v>
          </cell>
          <cell r="I35">
            <v>172399</v>
          </cell>
          <cell r="K35">
            <v>418409</v>
          </cell>
          <cell r="M35">
            <v>687424</v>
          </cell>
          <cell r="O35">
            <v>-698550</v>
          </cell>
          <cell r="Q35">
            <v>-169191</v>
          </cell>
          <cell r="S35">
            <v>2395120</v>
          </cell>
          <cell r="U35">
            <v>-2395120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="60" zoomScaleNormal="60" zoomScaleSheetLayoutView="51" zoomScalePageLayoutView="0" workbookViewId="0" topLeftCell="A1">
      <selection activeCell="C20" sqref="C20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 t="s">
        <v>309</v>
      </c>
      <c r="M1" s="158" t="s">
        <v>310</v>
      </c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 t="s">
        <v>83</v>
      </c>
      <c r="M2" s="158" t="s">
        <v>311</v>
      </c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118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119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79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4" ht="28.5" customHeight="1" thickTop="1">
      <c r="A13" s="229" t="s">
        <v>4</v>
      </c>
      <c r="B13" s="230" t="s">
        <v>10</v>
      </c>
      <c r="C13" s="242">
        <v>58046.20571416628</v>
      </c>
      <c r="D13" s="243" t="s">
        <v>260</v>
      </c>
      <c r="E13" s="242">
        <v>21729.671347654163</v>
      </c>
      <c r="F13" s="244" t="s">
        <v>260</v>
      </c>
      <c r="G13" s="242">
        <v>-46.125</v>
      </c>
      <c r="H13" s="244" t="s">
        <v>260</v>
      </c>
      <c r="I13" s="242">
        <v>5.247938179437668</v>
      </c>
      <c r="J13" s="244" t="s">
        <v>260</v>
      </c>
      <c r="K13" s="245" t="s">
        <v>260</v>
      </c>
      <c r="L13" s="246">
        <v>86611</v>
      </c>
      <c r="M13" s="247">
        <v>5684</v>
      </c>
      <c r="N13" s="244" t="s">
        <v>260</v>
      </c>
      <c r="O13" s="242">
        <v>-2905</v>
      </c>
      <c r="P13" s="244" t="s">
        <v>260</v>
      </c>
      <c r="Q13" s="242">
        <v>4097</v>
      </c>
      <c r="R13" s="244" t="s">
        <v>260</v>
      </c>
      <c r="S13" s="242">
        <v>86610.99999999988</v>
      </c>
      <c r="T13" s="248">
        <v>86611</v>
      </c>
      <c r="U13" s="245" t="s">
        <v>260</v>
      </c>
      <c r="V13" s="244" t="s">
        <v>260</v>
      </c>
      <c r="W13" s="231" t="s">
        <v>4</v>
      </c>
      <c r="X13" s="232" t="s">
        <v>96</v>
      </c>
    </row>
    <row r="14" spans="1:24" ht="28.5" customHeight="1">
      <c r="A14" s="229" t="s">
        <v>5</v>
      </c>
      <c r="B14" s="230" t="s">
        <v>97</v>
      </c>
      <c r="C14" s="242">
        <v>892042.0656992616</v>
      </c>
      <c r="D14" s="243" t="s">
        <v>260</v>
      </c>
      <c r="E14" s="242">
        <v>91549.67430073721</v>
      </c>
      <c r="F14" s="244" t="s">
        <v>260</v>
      </c>
      <c r="G14" s="242">
        <v>365.08000000000175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11843</v>
      </c>
      <c r="N14" s="246">
        <v>1102720</v>
      </c>
      <c r="O14" s="242">
        <v>1585.1800000000003</v>
      </c>
      <c r="P14" s="244" t="s">
        <v>260</v>
      </c>
      <c r="Q14" s="242">
        <v>57966</v>
      </c>
      <c r="R14" s="244" t="s">
        <v>260</v>
      </c>
      <c r="S14" s="242">
        <v>1055350.9999999988</v>
      </c>
      <c r="T14" s="246">
        <v>1102720</v>
      </c>
      <c r="U14" s="242">
        <v>47369</v>
      </c>
      <c r="V14" s="244" t="s">
        <v>260</v>
      </c>
      <c r="W14" s="233" t="s">
        <v>5</v>
      </c>
      <c r="X14" s="232" t="s">
        <v>48</v>
      </c>
    </row>
    <row r="15" spans="1:24" ht="28.5" customHeight="1">
      <c r="A15" s="229" t="s">
        <v>6</v>
      </c>
      <c r="B15" s="230" t="s">
        <v>98</v>
      </c>
      <c r="C15" s="242">
        <v>-92630.45017075539</v>
      </c>
      <c r="D15" s="243" t="s">
        <v>260</v>
      </c>
      <c r="E15" s="242">
        <v>109061.72917075572</v>
      </c>
      <c r="F15" s="244" t="s">
        <v>260</v>
      </c>
      <c r="G15" s="242">
        <v>-1605.1189999999915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44452</v>
      </c>
      <c r="N15" s="246">
        <v>217341</v>
      </c>
      <c r="O15" s="242">
        <v>-23300.160000000033</v>
      </c>
      <c r="P15" s="244" t="s">
        <v>260</v>
      </c>
      <c r="Q15" s="242">
        <v>-95538</v>
      </c>
      <c r="R15" s="244" t="s">
        <v>260</v>
      </c>
      <c r="S15" s="242">
        <v>-59559.999999999694</v>
      </c>
      <c r="T15" s="246">
        <v>217341</v>
      </c>
      <c r="U15" s="242">
        <v>276901</v>
      </c>
      <c r="V15" s="244" t="s">
        <v>260</v>
      </c>
      <c r="W15" s="233" t="s">
        <v>6</v>
      </c>
      <c r="X15" s="232" t="s">
        <v>99</v>
      </c>
    </row>
    <row r="16" spans="1:24" ht="28.5" customHeight="1">
      <c r="A16" s="229" t="s">
        <v>7</v>
      </c>
      <c r="B16" s="230" t="s">
        <v>100</v>
      </c>
      <c r="C16" s="242">
        <v>-20114.79751875624</v>
      </c>
      <c r="D16" s="243" t="s">
        <v>260</v>
      </c>
      <c r="E16" s="242">
        <v>-55.202481243808506</v>
      </c>
      <c r="F16" s="244" t="s">
        <v>260</v>
      </c>
      <c r="G16" s="242">
        <v>-18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37011</v>
      </c>
      <c r="N16" s="244" t="s">
        <v>260</v>
      </c>
      <c r="O16" s="245" t="s">
        <v>260</v>
      </c>
      <c r="P16" s="244" t="s">
        <v>260</v>
      </c>
      <c r="Q16" s="242">
        <v>5113</v>
      </c>
      <c r="R16" s="244" t="s">
        <v>260</v>
      </c>
      <c r="S16" s="242">
        <v>21935.99999999995</v>
      </c>
      <c r="T16" s="244" t="s">
        <v>260</v>
      </c>
      <c r="U16" s="245" t="s">
        <v>260</v>
      </c>
      <c r="V16" s="246">
        <v>21936</v>
      </c>
      <c r="W16" s="233" t="s">
        <v>7</v>
      </c>
      <c r="X16" s="232" t="s">
        <v>101</v>
      </c>
    </row>
    <row r="17" spans="1:24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39542</v>
      </c>
      <c r="J17" s="244" t="s">
        <v>260</v>
      </c>
      <c r="K17" s="245" t="s">
        <v>260</v>
      </c>
      <c r="L17" s="246">
        <v>16381</v>
      </c>
      <c r="M17" s="249" t="s">
        <v>260</v>
      </c>
      <c r="N17" s="246">
        <v>23146</v>
      </c>
      <c r="O17" s="245" t="s">
        <v>260</v>
      </c>
      <c r="P17" s="244" t="s">
        <v>260</v>
      </c>
      <c r="Q17" s="245" t="s">
        <v>260</v>
      </c>
      <c r="R17" s="246">
        <v>15</v>
      </c>
      <c r="S17" s="242">
        <v>39542</v>
      </c>
      <c r="T17" s="246">
        <v>39542</v>
      </c>
      <c r="U17" s="245" t="s">
        <v>260</v>
      </c>
      <c r="V17" s="244" t="s">
        <v>260</v>
      </c>
      <c r="W17" s="233" t="s">
        <v>8</v>
      </c>
      <c r="X17" s="232" t="s">
        <v>102</v>
      </c>
    </row>
    <row r="18" spans="1:24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-35797</v>
      </c>
      <c r="M18" s="247">
        <v>-35797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-35797</v>
      </c>
      <c r="T18" s="246">
        <v>-35797</v>
      </c>
      <c r="U18" s="245" t="s">
        <v>260</v>
      </c>
      <c r="V18" s="244" t="s">
        <v>260</v>
      </c>
      <c r="W18" s="233" t="s">
        <v>9</v>
      </c>
      <c r="X18" s="232" t="s">
        <v>103</v>
      </c>
    </row>
    <row r="19" spans="1:24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214401</v>
      </c>
      <c r="M19" s="247">
        <v>214357</v>
      </c>
      <c r="N19" s="244" t="s">
        <v>260</v>
      </c>
      <c r="O19" s="242">
        <v>-45</v>
      </c>
      <c r="P19" s="244" t="s">
        <v>260</v>
      </c>
      <c r="Q19" s="242">
        <v>89</v>
      </c>
      <c r="R19" s="244" t="s">
        <v>260</v>
      </c>
      <c r="S19" s="242">
        <v>214401</v>
      </c>
      <c r="T19" s="246">
        <v>214401</v>
      </c>
      <c r="U19" s="245" t="s">
        <v>260</v>
      </c>
      <c r="V19" s="244" t="s">
        <v>260</v>
      </c>
      <c r="W19" s="233" t="s">
        <v>20</v>
      </c>
      <c r="X19" s="232" t="s">
        <v>104</v>
      </c>
    </row>
    <row r="20" spans="1:24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1044380</v>
      </c>
      <c r="M20" s="247">
        <v>1015740</v>
      </c>
      <c r="N20" s="244" t="s">
        <v>260</v>
      </c>
      <c r="O20" s="245" t="s">
        <v>260</v>
      </c>
      <c r="P20" s="244" t="s">
        <v>260</v>
      </c>
      <c r="Q20" s="242">
        <v>28640</v>
      </c>
      <c r="R20" s="244" t="s">
        <v>260</v>
      </c>
      <c r="S20" s="242">
        <v>1044380</v>
      </c>
      <c r="T20" s="246">
        <v>1044380</v>
      </c>
      <c r="U20" s="245" t="s">
        <v>260</v>
      </c>
      <c r="V20" s="244" t="s">
        <v>260</v>
      </c>
      <c r="W20" s="233" t="s">
        <v>21</v>
      </c>
      <c r="X20" s="232" t="s">
        <v>106</v>
      </c>
    </row>
    <row r="21" spans="1:24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135871</v>
      </c>
      <c r="L21" s="244" t="s">
        <v>260</v>
      </c>
      <c r="M21" s="249" t="s">
        <v>260</v>
      </c>
      <c r="N21" s="246">
        <v>135871</v>
      </c>
      <c r="O21" s="245" t="s">
        <v>260</v>
      </c>
      <c r="P21" s="244" t="s">
        <v>260</v>
      </c>
      <c r="Q21" s="245" t="s">
        <v>260</v>
      </c>
      <c r="R21" s="246" t="s">
        <v>260</v>
      </c>
      <c r="S21" s="242">
        <v>135871</v>
      </c>
      <c r="T21" s="246">
        <v>135871</v>
      </c>
      <c r="U21" s="245" t="s">
        <v>260</v>
      </c>
      <c r="V21" s="244" t="s">
        <v>260</v>
      </c>
      <c r="W21" s="233" t="s">
        <v>22</v>
      </c>
      <c r="X21" s="232" t="s">
        <v>107</v>
      </c>
    </row>
    <row r="22" spans="1:24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6996</v>
      </c>
      <c r="N22" s="246">
        <v>3378</v>
      </c>
      <c r="O22" s="245" t="s">
        <v>260</v>
      </c>
      <c r="P22" s="244" t="s">
        <v>260</v>
      </c>
      <c r="Q22" s="242">
        <v>3378</v>
      </c>
      <c r="R22" s="246">
        <v>6996</v>
      </c>
      <c r="S22" s="242">
        <v>10374</v>
      </c>
      <c r="T22" s="246">
        <v>10374</v>
      </c>
      <c r="U22" s="245" t="s">
        <v>260</v>
      </c>
      <c r="V22" s="244" t="s">
        <v>260</v>
      </c>
      <c r="W22" s="233" t="s">
        <v>27</v>
      </c>
      <c r="X22" s="232" t="s">
        <v>108</v>
      </c>
    </row>
    <row r="23" spans="1:24" ht="28.5" customHeight="1">
      <c r="A23" s="229" t="s">
        <v>28</v>
      </c>
      <c r="B23" s="230" t="s">
        <v>18</v>
      </c>
      <c r="C23" s="245" t="s">
        <v>260</v>
      </c>
      <c r="D23" s="250">
        <v>460485.83612295426</v>
      </c>
      <c r="E23" s="245" t="s">
        <v>260</v>
      </c>
      <c r="F23" s="246">
        <v>-72948.42212295532</v>
      </c>
      <c r="G23" s="245" t="s">
        <v>260</v>
      </c>
      <c r="H23" s="246">
        <v>-14530</v>
      </c>
      <c r="I23" s="245" t="s">
        <v>260</v>
      </c>
      <c r="J23" s="246">
        <v>-7711.344999999972</v>
      </c>
      <c r="K23" s="242">
        <v>-2040</v>
      </c>
      <c r="L23" s="244" t="s">
        <v>260</v>
      </c>
      <c r="M23" s="247">
        <v>403868</v>
      </c>
      <c r="N23" s="246">
        <v>-12964</v>
      </c>
      <c r="O23" s="242">
        <v>-49390.34600000002</v>
      </c>
      <c r="P23" s="246">
        <v>-15390.415000000008</v>
      </c>
      <c r="Q23" s="242">
        <v>63459</v>
      </c>
      <c r="R23" s="246">
        <v>36697</v>
      </c>
      <c r="S23" s="242">
        <v>415896.654</v>
      </c>
      <c r="T23" s="246">
        <v>373638.65399999893</v>
      </c>
      <c r="U23" s="245" t="s">
        <v>260</v>
      </c>
      <c r="V23" s="246">
        <v>42258</v>
      </c>
      <c r="W23" s="233" t="s">
        <v>28</v>
      </c>
      <c r="X23" s="232" t="s">
        <v>54</v>
      </c>
    </row>
    <row r="24" spans="1:24" ht="28.5" customHeight="1">
      <c r="A24" s="229" t="s">
        <v>29</v>
      </c>
      <c r="B24" s="230" t="s">
        <v>109</v>
      </c>
      <c r="C24" s="242">
        <v>-72464.43108091474</v>
      </c>
      <c r="D24" s="243" t="s">
        <v>260</v>
      </c>
      <c r="E24" s="242">
        <v>8459.416726339732</v>
      </c>
      <c r="F24" s="246">
        <v>5460.682876424762</v>
      </c>
      <c r="G24" s="245" t="s">
        <v>260</v>
      </c>
      <c r="H24" s="244" t="s">
        <v>260</v>
      </c>
      <c r="I24" s="242">
        <v>1236</v>
      </c>
      <c r="J24" s="244" t="s">
        <v>260</v>
      </c>
      <c r="K24" s="245" t="s">
        <v>260</v>
      </c>
      <c r="L24" s="244" t="s">
        <v>260</v>
      </c>
      <c r="M24" s="247">
        <v>-74791</v>
      </c>
      <c r="N24" s="246">
        <v>38892</v>
      </c>
      <c r="O24" s="242">
        <v>26121.462</v>
      </c>
      <c r="P24" s="244" t="s">
        <v>260</v>
      </c>
      <c r="Q24" s="242">
        <v>182805.90823099995</v>
      </c>
      <c r="R24" s="246">
        <v>26905.67299999995</v>
      </c>
      <c r="S24" s="242">
        <v>71367.35587642493</v>
      </c>
      <c r="T24" s="246">
        <v>71258.35587642471</v>
      </c>
      <c r="U24" s="242">
        <v>-109</v>
      </c>
      <c r="V24" s="244" t="s">
        <v>260</v>
      </c>
      <c r="W24" s="233" t="s">
        <v>29</v>
      </c>
      <c r="X24" s="232" t="s">
        <v>82</v>
      </c>
    </row>
    <row r="25" spans="1:24" ht="28.5" customHeight="1">
      <c r="A25" s="229" t="s">
        <v>30</v>
      </c>
      <c r="B25" s="230" t="s">
        <v>53</v>
      </c>
      <c r="C25" s="242">
        <v>9811.855375023428</v>
      </c>
      <c r="D25" s="250">
        <v>-15022.551445898891</v>
      </c>
      <c r="E25" s="242">
        <v>2890.5740250025556</v>
      </c>
      <c r="F25" s="246">
        <v>-47831.65259437234</v>
      </c>
      <c r="G25" s="242">
        <v>-245</v>
      </c>
      <c r="H25" s="246">
        <v>11901</v>
      </c>
      <c r="I25" s="242">
        <v>3587.966868769494</v>
      </c>
      <c r="J25" s="246">
        <v>13457.450943674492</v>
      </c>
      <c r="K25" s="245" t="s">
        <v>260</v>
      </c>
      <c r="L25" s="244" t="s">
        <v>260</v>
      </c>
      <c r="M25" s="249" t="s">
        <v>260</v>
      </c>
      <c r="N25" s="246">
        <v>57300.54600000003</v>
      </c>
      <c r="O25" s="245" t="s">
        <v>260</v>
      </c>
      <c r="P25" s="244" t="s">
        <v>260</v>
      </c>
      <c r="Q25" s="245" t="s">
        <v>260</v>
      </c>
      <c r="R25" s="246">
        <v>-3232.6640798134486</v>
      </c>
      <c r="S25" s="242">
        <v>16045.396268795477</v>
      </c>
      <c r="T25" s="246">
        <v>16572.128823589846</v>
      </c>
      <c r="U25" s="242">
        <v>2275</v>
      </c>
      <c r="V25" s="246">
        <v>1748.2674452056253</v>
      </c>
      <c r="W25" s="233" t="s">
        <v>30</v>
      </c>
      <c r="X25" s="232" t="s">
        <v>55</v>
      </c>
    </row>
    <row r="26" spans="1:24" ht="28.5" customHeight="1">
      <c r="A26" s="229" t="s">
        <v>56</v>
      </c>
      <c r="B26" s="230" t="s">
        <v>58</v>
      </c>
      <c r="C26" s="242">
        <v>-1869.8400000000001</v>
      </c>
      <c r="D26" s="243" t="s">
        <v>260</v>
      </c>
      <c r="E26" s="242">
        <v>19655.023158296484</v>
      </c>
      <c r="F26" s="246">
        <v>-57993</v>
      </c>
      <c r="G26" s="242">
        <v>3936.624976755771</v>
      </c>
      <c r="H26" s="246">
        <v>-25636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-72811.48316485368</v>
      </c>
      <c r="N26" s="244" t="s">
        <v>260</v>
      </c>
      <c r="O26" s="242">
        <v>24773.88244393209</v>
      </c>
      <c r="P26" s="244" t="s">
        <v>260</v>
      </c>
      <c r="Q26" s="242">
        <v>-36012.20741413062</v>
      </c>
      <c r="R26" s="246">
        <v>21301</v>
      </c>
      <c r="S26" s="242">
        <v>-62327.999999999956</v>
      </c>
      <c r="T26" s="246">
        <v>-62328</v>
      </c>
      <c r="U26" s="245" t="s">
        <v>260</v>
      </c>
      <c r="V26" s="244" t="s">
        <v>260</v>
      </c>
      <c r="W26" s="233" t="s">
        <v>56</v>
      </c>
      <c r="X26" s="232" t="s">
        <v>59</v>
      </c>
    </row>
    <row r="27" spans="1:24" ht="28.5" customHeight="1">
      <c r="A27" s="229" t="s">
        <v>57</v>
      </c>
      <c r="B27" s="230" t="s">
        <v>19</v>
      </c>
      <c r="C27" s="242">
        <v>12709.1153</v>
      </c>
      <c r="D27" s="243" t="s">
        <v>260</v>
      </c>
      <c r="E27" s="242">
        <v>-3609.473318478511</v>
      </c>
      <c r="F27" s="244" t="s">
        <v>260</v>
      </c>
      <c r="G27" s="242">
        <v>4721.638677556115</v>
      </c>
      <c r="H27" s="244" t="s">
        <v>260</v>
      </c>
      <c r="I27" s="242">
        <v>76.167</v>
      </c>
      <c r="J27" s="246">
        <v>248932.99999999965</v>
      </c>
      <c r="K27" s="245" t="s">
        <v>260</v>
      </c>
      <c r="L27" s="244" t="s">
        <v>260</v>
      </c>
      <c r="M27" s="247">
        <v>23057.978427275317</v>
      </c>
      <c r="N27" s="244" t="s">
        <v>260</v>
      </c>
      <c r="O27" s="242">
        <v>150601.62714607886</v>
      </c>
      <c r="P27" s="244" t="s">
        <v>260</v>
      </c>
      <c r="Q27" s="242">
        <v>55593.94676756789</v>
      </c>
      <c r="R27" s="244" t="s">
        <v>260</v>
      </c>
      <c r="S27" s="242">
        <v>243150.99999999965</v>
      </c>
      <c r="T27" s="246">
        <v>248932.99999999965</v>
      </c>
      <c r="U27" s="242">
        <v>5782</v>
      </c>
      <c r="V27" s="244" t="s">
        <v>260</v>
      </c>
      <c r="W27" s="233" t="s">
        <v>57</v>
      </c>
      <c r="X27" s="232" t="s">
        <v>110</v>
      </c>
    </row>
    <row r="28" spans="1:24" ht="28.5" customHeight="1">
      <c r="A28" s="229" t="s">
        <v>31</v>
      </c>
      <c r="B28" s="230" t="s">
        <v>60</v>
      </c>
      <c r="C28" s="242">
        <v>-28194.767992200446</v>
      </c>
      <c r="D28" s="243" t="s">
        <v>260</v>
      </c>
      <c r="E28" s="242">
        <v>-4654.8320077995195</v>
      </c>
      <c r="F28" s="246">
        <v>108817</v>
      </c>
      <c r="G28" s="242">
        <v>-384</v>
      </c>
      <c r="H28" s="246">
        <v>31778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29173</v>
      </c>
      <c r="N28" s="244" t="s">
        <v>260</v>
      </c>
      <c r="O28" s="242">
        <v>-4702.399999999994</v>
      </c>
      <c r="P28" s="244" t="s">
        <v>260</v>
      </c>
      <c r="Q28" s="242">
        <v>177331</v>
      </c>
      <c r="R28" s="246">
        <v>29082</v>
      </c>
      <c r="S28" s="242">
        <v>168568.00000000006</v>
      </c>
      <c r="T28" s="246">
        <v>169677</v>
      </c>
      <c r="U28" s="242">
        <v>1109</v>
      </c>
      <c r="V28" s="244" t="s">
        <v>260</v>
      </c>
      <c r="W28" s="233" t="s">
        <v>31</v>
      </c>
      <c r="X28" s="232" t="s">
        <v>61</v>
      </c>
    </row>
    <row r="29" spans="1:24" ht="28.5" customHeight="1">
      <c r="A29" s="229" t="s">
        <v>32</v>
      </c>
      <c r="B29" s="230" t="s">
        <v>17</v>
      </c>
      <c r="C29" s="242">
        <v>35657.64911529331</v>
      </c>
      <c r="D29" s="243" t="s">
        <v>260</v>
      </c>
      <c r="E29" s="242">
        <v>-4932.649115293303</v>
      </c>
      <c r="F29" s="244" t="s">
        <v>260</v>
      </c>
      <c r="G29" s="242">
        <v>2522</v>
      </c>
      <c r="H29" s="244" t="s">
        <v>260</v>
      </c>
      <c r="I29" s="245" t="s">
        <v>260</v>
      </c>
      <c r="J29" s="244" t="s">
        <v>260</v>
      </c>
      <c r="K29" s="245" t="s">
        <v>260</v>
      </c>
      <c r="L29" s="244" t="s">
        <v>260</v>
      </c>
      <c r="M29" s="247">
        <v>9982</v>
      </c>
      <c r="N29" s="246">
        <v>163923</v>
      </c>
      <c r="O29" s="242">
        <v>19399</v>
      </c>
      <c r="P29" s="244" t="s">
        <v>260</v>
      </c>
      <c r="Q29" s="242">
        <v>101295</v>
      </c>
      <c r="R29" s="244" t="s">
        <v>260</v>
      </c>
      <c r="S29" s="242">
        <v>163923</v>
      </c>
      <c r="T29" s="246">
        <v>163923</v>
      </c>
      <c r="U29" s="245" t="s">
        <v>260</v>
      </c>
      <c r="V29" s="244" t="s">
        <v>260</v>
      </c>
      <c r="W29" s="233" t="s">
        <v>32</v>
      </c>
      <c r="X29" s="232" t="s">
        <v>130</v>
      </c>
    </row>
    <row r="30" spans="1:24" ht="28.5" customHeight="1">
      <c r="A30" s="229" t="s">
        <v>33</v>
      </c>
      <c r="B30" s="230" t="s">
        <v>51</v>
      </c>
      <c r="C30" s="242">
        <v>367053.01708903536</v>
      </c>
      <c r="D30" s="243" t="s">
        <v>260</v>
      </c>
      <c r="E30" s="242">
        <v>124909.70591096452</v>
      </c>
      <c r="F30" s="244" t="s">
        <v>260</v>
      </c>
      <c r="G30" s="242">
        <v>-23965</v>
      </c>
      <c r="H30" s="244" t="s">
        <v>260</v>
      </c>
      <c r="I30" s="245" t="s">
        <v>260</v>
      </c>
      <c r="J30" s="244" t="s">
        <v>260</v>
      </c>
      <c r="K30" s="245" t="s">
        <v>260</v>
      </c>
      <c r="L30" s="244" t="s">
        <v>260</v>
      </c>
      <c r="M30" s="247">
        <v>-31669</v>
      </c>
      <c r="N30" s="244" t="s">
        <v>260</v>
      </c>
      <c r="O30" s="242">
        <v>48484.277</v>
      </c>
      <c r="P30" s="244" t="s">
        <v>260</v>
      </c>
      <c r="Q30" s="242">
        <v>1741</v>
      </c>
      <c r="R30" s="246">
        <v>487315</v>
      </c>
      <c r="S30" s="242">
        <v>486553.9999999999</v>
      </c>
      <c r="T30" s="246">
        <v>487315</v>
      </c>
      <c r="U30" s="242">
        <v>761</v>
      </c>
      <c r="V30" s="244" t="s">
        <v>260</v>
      </c>
      <c r="W30" s="233" t="s">
        <v>33</v>
      </c>
      <c r="X30" s="232" t="s">
        <v>52</v>
      </c>
    </row>
    <row r="31" spans="1:24" ht="28.5" customHeight="1">
      <c r="A31" s="229" t="s">
        <v>34</v>
      </c>
      <c r="B31" s="230" t="s">
        <v>62</v>
      </c>
      <c r="C31" s="242">
        <v>50260.836120964814</v>
      </c>
      <c r="D31" s="243" t="s">
        <v>260</v>
      </c>
      <c r="E31" s="242">
        <v>19487.85113551833</v>
      </c>
      <c r="F31" s="246">
        <v>89288.67454</v>
      </c>
      <c r="G31" s="242">
        <v>18.61863406248874</v>
      </c>
      <c r="H31" s="246">
        <v>2410</v>
      </c>
      <c r="I31" s="242">
        <v>5768.046246619682</v>
      </c>
      <c r="J31" s="244" t="s">
        <v>260</v>
      </c>
      <c r="K31" s="245" t="s">
        <v>260</v>
      </c>
      <c r="L31" s="244" t="s">
        <v>260</v>
      </c>
      <c r="M31" s="247">
        <v>3544.678055877456</v>
      </c>
      <c r="N31" s="246">
        <v>13050</v>
      </c>
      <c r="O31" s="242">
        <v>3148.2298395531816</v>
      </c>
      <c r="P31" s="246">
        <v>660</v>
      </c>
      <c r="Q31" s="242">
        <v>14626.985516675255</v>
      </c>
      <c r="R31" s="246">
        <v>18029</v>
      </c>
      <c r="S31" s="242">
        <v>96855.2455492712</v>
      </c>
      <c r="T31" s="246">
        <v>123437.67454</v>
      </c>
      <c r="U31" s="242">
        <v>26582.428990728808</v>
      </c>
      <c r="V31" s="244" t="s">
        <v>260</v>
      </c>
      <c r="W31" s="233" t="s">
        <v>34</v>
      </c>
      <c r="X31" s="232" t="s">
        <v>63</v>
      </c>
    </row>
    <row r="32" spans="1:24" ht="28.5" customHeight="1">
      <c r="A32" s="229" t="s">
        <v>35</v>
      </c>
      <c r="B32" s="230" t="s">
        <v>64</v>
      </c>
      <c r="C32" s="242">
        <v>-88916.6073097213</v>
      </c>
      <c r="D32" s="243" t="s">
        <v>260</v>
      </c>
      <c r="E32" s="242">
        <v>-41066</v>
      </c>
      <c r="F32" s="246">
        <v>-225686.8604072798</v>
      </c>
      <c r="G32" s="242">
        <v>-22</v>
      </c>
      <c r="H32" s="246">
        <v>-33035.753000000026</v>
      </c>
      <c r="I32" s="242">
        <v>-19167</v>
      </c>
      <c r="J32" s="244" t="s">
        <v>260</v>
      </c>
      <c r="K32" s="245" t="s">
        <v>260</v>
      </c>
      <c r="L32" s="244" t="s">
        <v>260</v>
      </c>
      <c r="M32" s="247">
        <v>-5511</v>
      </c>
      <c r="N32" s="246">
        <v>46267</v>
      </c>
      <c r="O32" s="242">
        <v>-766</v>
      </c>
      <c r="P32" s="246">
        <v>14079</v>
      </c>
      <c r="Q32" s="242">
        <v>-13569</v>
      </c>
      <c r="R32" s="246">
        <v>55319</v>
      </c>
      <c r="S32" s="242">
        <v>-169017.6073097213</v>
      </c>
      <c r="T32" s="246">
        <v>-143057.61340727983</v>
      </c>
      <c r="U32" s="242">
        <v>25959.993902441463</v>
      </c>
      <c r="V32" s="244" t="s">
        <v>260</v>
      </c>
      <c r="W32" s="233" t="s">
        <v>35</v>
      </c>
      <c r="X32" s="232" t="s">
        <v>65</v>
      </c>
    </row>
    <row r="33" spans="1:24" ht="28.5" customHeight="1">
      <c r="A33" s="229" t="s">
        <v>36</v>
      </c>
      <c r="B33" s="230" t="s">
        <v>11</v>
      </c>
      <c r="C33" s="242">
        <v>653604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653604</v>
      </c>
      <c r="Q33" s="245" t="s">
        <v>260</v>
      </c>
      <c r="R33" s="244" t="s">
        <v>260</v>
      </c>
      <c r="S33" s="242">
        <v>653604</v>
      </c>
      <c r="T33" s="246">
        <v>653604</v>
      </c>
      <c r="U33" s="245" t="s">
        <v>260</v>
      </c>
      <c r="V33" s="244" t="s">
        <v>260</v>
      </c>
      <c r="W33" s="233" t="s">
        <v>36</v>
      </c>
      <c r="X33" s="232" t="s">
        <v>111</v>
      </c>
    </row>
    <row r="34" spans="1:24" ht="28.5" customHeight="1">
      <c r="A34" s="229" t="s">
        <v>37</v>
      </c>
      <c r="B34" s="230" t="s">
        <v>66</v>
      </c>
      <c r="C34" s="242">
        <v>90061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90061</v>
      </c>
      <c r="Q34" s="245" t="s">
        <v>260</v>
      </c>
      <c r="R34" s="244" t="s">
        <v>260</v>
      </c>
      <c r="S34" s="242">
        <v>90061</v>
      </c>
      <c r="T34" s="246">
        <v>90061</v>
      </c>
      <c r="U34" s="245" t="s">
        <v>260</v>
      </c>
      <c r="V34" s="244" t="s">
        <v>260</v>
      </c>
      <c r="W34" s="233" t="s">
        <v>37</v>
      </c>
      <c r="X34" s="232" t="s">
        <v>67</v>
      </c>
    </row>
    <row r="35" spans="1:24" ht="28.5" customHeight="1">
      <c r="A35" s="229" t="s">
        <v>38</v>
      </c>
      <c r="B35" s="230" t="s">
        <v>152</v>
      </c>
      <c r="C35" s="242">
        <v>-142896.08071322693</v>
      </c>
      <c r="D35" s="250">
        <v>-82917.54585795937</v>
      </c>
      <c r="E35" s="242">
        <v>8428.806856437586</v>
      </c>
      <c r="F35" s="246">
        <v>-56157.26699882999</v>
      </c>
      <c r="G35" s="242">
        <v>19143.795000000013</v>
      </c>
      <c r="H35" s="246">
        <v>53006.33400000003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-115323.47885678933</v>
      </c>
      <c r="T35" s="246">
        <v>-86068.47885678933</v>
      </c>
      <c r="U35" s="242">
        <v>15144</v>
      </c>
      <c r="V35" s="246">
        <v>-14111</v>
      </c>
      <c r="W35" s="233" t="s">
        <v>38</v>
      </c>
      <c r="X35" s="232" t="s">
        <v>68</v>
      </c>
    </row>
    <row r="36" spans="1:24" ht="28.5" customHeight="1">
      <c r="A36" s="229" t="s">
        <v>45</v>
      </c>
      <c r="B36" s="230" t="s">
        <v>70</v>
      </c>
      <c r="C36" s="242">
        <v>25264</v>
      </c>
      <c r="D36" s="243" t="s">
        <v>260</v>
      </c>
      <c r="E36" s="242">
        <v>160347</v>
      </c>
      <c r="F36" s="244" t="s">
        <v>260</v>
      </c>
      <c r="G36" s="242">
        <v>-973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145</v>
      </c>
      <c r="N36" s="244" t="s">
        <v>260</v>
      </c>
      <c r="O36" s="245" t="s">
        <v>260</v>
      </c>
      <c r="P36" s="244" t="s">
        <v>260</v>
      </c>
      <c r="Q36" s="247">
        <v>9162</v>
      </c>
      <c r="R36" s="244" t="s">
        <v>260</v>
      </c>
      <c r="S36" s="242">
        <v>193945</v>
      </c>
      <c r="T36" s="244" t="s">
        <v>260</v>
      </c>
      <c r="U36" s="245" t="s">
        <v>260</v>
      </c>
      <c r="V36" s="246">
        <v>193945</v>
      </c>
      <c r="W36" s="233" t="s">
        <v>45</v>
      </c>
      <c r="X36" s="232" t="s">
        <v>112</v>
      </c>
    </row>
    <row r="37" spans="1:24" ht="28.5" customHeight="1">
      <c r="A37" s="229" t="s">
        <v>46</v>
      </c>
      <c r="B37" s="230" t="s">
        <v>71</v>
      </c>
      <c r="C37" s="242">
        <v>276032.36</v>
      </c>
      <c r="D37" s="243" t="s">
        <v>260</v>
      </c>
      <c r="E37" s="242">
        <v>36048.208717424925</v>
      </c>
      <c r="F37" s="246">
        <v>115471.07</v>
      </c>
      <c r="G37" s="242">
        <v>-104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43435</v>
      </c>
      <c r="N37" s="244" t="s">
        <v>260</v>
      </c>
      <c r="O37" s="242">
        <v>801336.3452825751</v>
      </c>
      <c r="P37" s="244" t="s">
        <v>260</v>
      </c>
      <c r="Q37" s="242">
        <v>39725.085999999996</v>
      </c>
      <c r="R37" s="246">
        <v>35485</v>
      </c>
      <c r="S37" s="242">
        <v>1196473</v>
      </c>
      <c r="T37" s="246">
        <v>150956.07</v>
      </c>
      <c r="U37" s="242">
        <v>150956.07</v>
      </c>
      <c r="V37" s="246">
        <v>1196473</v>
      </c>
      <c r="W37" s="233" t="s">
        <v>46</v>
      </c>
      <c r="X37" s="232" t="s">
        <v>113</v>
      </c>
    </row>
    <row r="38" spans="1:24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1276632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1276632</v>
      </c>
      <c r="T38" s="244" t="s">
        <v>260</v>
      </c>
      <c r="U38" s="245" t="s">
        <v>260</v>
      </c>
      <c r="V38" s="246">
        <v>1276632</v>
      </c>
      <c r="W38" s="233" t="s">
        <v>69</v>
      </c>
      <c r="X38" s="232" t="s">
        <v>115</v>
      </c>
    </row>
    <row r="39" spans="1:24" s="17" customFormat="1" ht="28.5" customHeight="1">
      <c r="A39" s="229" t="s">
        <v>72</v>
      </c>
      <c r="B39" s="230" t="s">
        <v>116</v>
      </c>
      <c r="C39" s="242">
        <v>346107.653186713</v>
      </c>
      <c r="D39" s="243" t="s">
        <v>260</v>
      </c>
      <c r="E39" s="242">
        <v>-387366.1636050891</v>
      </c>
      <c r="F39" s="244" t="s">
        <v>260</v>
      </c>
      <c r="G39" s="242">
        <v>-53799.984999999986</v>
      </c>
      <c r="H39" s="244" t="s">
        <v>260</v>
      </c>
      <c r="I39" s="242">
        <v>-159156.51559461956</v>
      </c>
      <c r="J39" s="244" t="s">
        <v>260</v>
      </c>
      <c r="K39" s="242">
        <v>20778.007338354364</v>
      </c>
      <c r="L39" s="244" t="s">
        <v>260</v>
      </c>
      <c r="M39" s="247">
        <v>15751</v>
      </c>
      <c r="N39" s="244" t="s">
        <v>260</v>
      </c>
      <c r="O39" s="242">
        <v>-88293.80055730906</v>
      </c>
      <c r="P39" s="244" t="s">
        <v>260</v>
      </c>
      <c r="Q39" s="242">
        <v>-32721.89931081375</v>
      </c>
      <c r="R39" s="244" t="s">
        <v>260</v>
      </c>
      <c r="S39" s="242">
        <v>-338701.7035427641</v>
      </c>
      <c r="T39" s="244" t="s">
        <v>260</v>
      </c>
      <c r="U39" s="242">
        <v>129545.43609755853</v>
      </c>
      <c r="V39" s="246">
        <v>-209156.2674452056</v>
      </c>
      <c r="W39" s="233" t="s">
        <v>72</v>
      </c>
      <c r="X39" s="232" t="s">
        <v>117</v>
      </c>
    </row>
    <row r="40" spans="1:24" s="63" customFormat="1" ht="28.5" customHeight="1">
      <c r="A40" s="234"/>
      <c r="B40" s="235" t="s">
        <v>76</v>
      </c>
      <c r="C40" s="245">
        <v>2369562.7828148827</v>
      </c>
      <c r="D40" s="243">
        <v>362545.738819096</v>
      </c>
      <c r="E40" s="245">
        <v>160883.340821227</v>
      </c>
      <c r="F40" s="244">
        <v>-141579.7747070127</v>
      </c>
      <c r="G40" s="245">
        <v>-50454.47171162559</v>
      </c>
      <c r="H40" s="244">
        <v>25893.581000000006</v>
      </c>
      <c r="I40" s="245">
        <v>-128108.08754105095</v>
      </c>
      <c r="J40" s="244">
        <v>254679.10594367416</v>
      </c>
      <c r="K40" s="245">
        <v>1431241.0073383544</v>
      </c>
      <c r="L40" s="244">
        <v>1325976</v>
      </c>
      <c r="M40" s="249">
        <v>1644460.1733182992</v>
      </c>
      <c r="N40" s="244">
        <v>1788924.546</v>
      </c>
      <c r="O40" s="245">
        <v>906047.2971548301</v>
      </c>
      <c r="P40" s="244">
        <v>743013.585</v>
      </c>
      <c r="Q40" s="245">
        <v>567181.8197902987</v>
      </c>
      <c r="R40" s="244">
        <v>713912.0089201865</v>
      </c>
      <c r="S40" s="245">
        <v>6900813.861985216</v>
      </c>
      <c r="T40" s="244">
        <v>5073364.790975945</v>
      </c>
      <c r="U40" s="245">
        <v>682275.9289907289</v>
      </c>
      <c r="V40" s="244">
        <v>2509725</v>
      </c>
      <c r="W40" s="236"/>
      <c r="X40" s="237" t="s">
        <v>47</v>
      </c>
    </row>
    <row r="41" spans="1:24" s="65" customFormat="1" ht="28.5" customHeight="1" thickBot="1">
      <c r="A41" s="238" t="s">
        <v>86</v>
      </c>
      <c r="B41" s="239"/>
      <c r="C41" s="251">
        <v>2007017</v>
      </c>
      <c r="D41" s="252"/>
      <c r="E41" s="251">
        <v>302463</v>
      </c>
      <c r="F41" s="253"/>
      <c r="G41" s="251">
        <v>-76348</v>
      </c>
      <c r="H41" s="253"/>
      <c r="I41" s="251">
        <v>-382787</v>
      </c>
      <c r="J41" s="253"/>
      <c r="K41" s="251">
        <v>105265</v>
      </c>
      <c r="L41" s="253"/>
      <c r="M41" s="254">
        <v>-144464</v>
      </c>
      <c r="N41" s="253"/>
      <c r="O41" s="251">
        <v>163034</v>
      </c>
      <c r="P41" s="253"/>
      <c r="Q41" s="251">
        <v>-146730</v>
      </c>
      <c r="R41" s="253"/>
      <c r="S41" s="251">
        <v>1827449</v>
      </c>
      <c r="T41" s="253"/>
      <c r="U41" s="251">
        <v>-1827449</v>
      </c>
      <c r="V41" s="253"/>
      <c r="W41" s="240"/>
      <c r="X41" s="241" t="s">
        <v>125</v>
      </c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68" zoomScalePageLayoutView="0" workbookViewId="0" topLeftCell="A1">
      <selection activeCell="L16" sqref="L16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0" width="10.59765625" style="2" customWidth="1"/>
    <col min="21" max="21" width="11.0976562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3.296875" style="2" bestFit="1" customWidth="1"/>
    <col min="27" max="27" width="12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231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232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66607.0524063257</v>
      </c>
      <c r="D13" s="243" t="s">
        <v>260</v>
      </c>
      <c r="E13" s="242">
        <v>25102.26096709681</v>
      </c>
      <c r="F13" s="244" t="s">
        <v>260</v>
      </c>
      <c r="G13" s="242">
        <v>30.636000000000024</v>
      </c>
      <c r="H13" s="244" t="s">
        <v>260</v>
      </c>
      <c r="I13" s="242">
        <v>-7.300000000000011</v>
      </c>
      <c r="J13" s="244" t="s">
        <v>260</v>
      </c>
      <c r="K13" s="245" t="s">
        <v>260</v>
      </c>
      <c r="L13" s="246">
        <v>116930</v>
      </c>
      <c r="M13" s="247">
        <v>21062</v>
      </c>
      <c r="N13" s="244" t="s">
        <v>260</v>
      </c>
      <c r="O13" s="242">
        <v>514.748491445016</v>
      </c>
      <c r="P13" s="244" t="s">
        <v>260</v>
      </c>
      <c r="Q13" s="242">
        <v>3620.6021351327063</v>
      </c>
      <c r="R13" s="244" t="s">
        <v>260</v>
      </c>
      <c r="S13" s="242">
        <v>116930.00000000023</v>
      </c>
      <c r="T13" s="248">
        <v>116930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615861.217635002</v>
      </c>
      <c r="D14" s="243" t="s">
        <v>260</v>
      </c>
      <c r="E14" s="242">
        <v>35024.20040227915</v>
      </c>
      <c r="F14" s="244" t="s">
        <v>260</v>
      </c>
      <c r="G14" s="242">
        <v>11974.415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1933.0270000000019</v>
      </c>
      <c r="N14" s="246">
        <v>622147.9220000003</v>
      </c>
      <c r="O14" s="242">
        <v>26003.95300000001</v>
      </c>
      <c r="P14" s="244" t="s">
        <v>260</v>
      </c>
      <c r="Q14" s="242">
        <v>-58072.891037278634</v>
      </c>
      <c r="R14" s="244" t="s">
        <v>260</v>
      </c>
      <c r="S14" s="242">
        <v>632723.9220000026</v>
      </c>
      <c r="T14" s="246">
        <v>622147.9220000003</v>
      </c>
      <c r="U14" s="242">
        <v>-10576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406141.9758488834</v>
      </c>
      <c r="D15" s="243" t="s">
        <v>260</v>
      </c>
      <c r="E15" s="242">
        <v>10199.014581532218</v>
      </c>
      <c r="F15" s="244" t="s">
        <v>260</v>
      </c>
      <c r="G15" s="242">
        <v>4858.42300000001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1735.3100000000559</v>
      </c>
      <c r="N15" s="246">
        <v>693092</v>
      </c>
      <c r="O15" s="242">
        <v>170240.81999999983</v>
      </c>
      <c r="P15" s="244" t="s">
        <v>260</v>
      </c>
      <c r="Q15" s="242">
        <v>49500.4565695849</v>
      </c>
      <c r="R15" s="244" t="s">
        <v>260</v>
      </c>
      <c r="S15" s="242">
        <v>642676.0000000003</v>
      </c>
      <c r="T15" s="246">
        <v>693092</v>
      </c>
      <c r="U15" s="242">
        <v>50416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-322627.9608878525</v>
      </c>
      <c r="D16" s="243" t="s">
        <v>260</v>
      </c>
      <c r="E16" s="242">
        <v>590.4548878523515</v>
      </c>
      <c r="F16" s="244" t="s">
        <v>260</v>
      </c>
      <c r="G16" s="242">
        <v>-35.32300000000001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-115554</v>
      </c>
      <c r="N16" s="244" t="s">
        <v>260</v>
      </c>
      <c r="O16" s="242">
        <v>15798.380000000034</v>
      </c>
      <c r="P16" s="244" t="s">
        <v>260</v>
      </c>
      <c r="Q16" s="242">
        <v>2346.4490000000005</v>
      </c>
      <c r="R16" s="244" t="s">
        <v>260</v>
      </c>
      <c r="S16" s="242">
        <v>-419482</v>
      </c>
      <c r="T16" s="244" t="s">
        <v>260</v>
      </c>
      <c r="U16" s="245" t="s">
        <v>260</v>
      </c>
      <c r="V16" s="246">
        <v>-419482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-25306.92200000002</v>
      </c>
      <c r="J17" s="244" t="s">
        <v>260</v>
      </c>
      <c r="K17" s="245" t="s">
        <v>260</v>
      </c>
      <c r="L17" s="246">
        <v>-14339</v>
      </c>
      <c r="M17" s="249" t="s">
        <v>260</v>
      </c>
      <c r="N17" s="246">
        <v>-10967.92200000002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-25306.92200000002</v>
      </c>
      <c r="T17" s="246">
        <v>-25306.92200000002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64209</v>
      </c>
      <c r="M18" s="247">
        <v>64209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64209</v>
      </c>
      <c r="T18" s="246">
        <v>64209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16206</v>
      </c>
      <c r="M19" s="247">
        <v>16733</v>
      </c>
      <c r="N19" s="244" t="s">
        <v>260</v>
      </c>
      <c r="O19" s="242">
        <v>-527</v>
      </c>
      <c r="P19" s="244" t="s">
        <v>260</v>
      </c>
      <c r="Q19" s="242" t="s">
        <v>260</v>
      </c>
      <c r="R19" s="244" t="s">
        <v>260</v>
      </c>
      <c r="S19" s="242">
        <v>16206</v>
      </c>
      <c r="T19" s="246">
        <v>16206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-39595</v>
      </c>
      <c r="M20" s="247">
        <v>-21965</v>
      </c>
      <c r="N20" s="244" t="s">
        <v>260</v>
      </c>
      <c r="O20" s="242">
        <v>-20700</v>
      </c>
      <c r="P20" s="244" t="s">
        <v>260</v>
      </c>
      <c r="Q20" s="242">
        <v>3070</v>
      </c>
      <c r="R20" s="244" t="s">
        <v>260</v>
      </c>
      <c r="S20" s="242">
        <v>-39595</v>
      </c>
      <c r="T20" s="246">
        <v>-39595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-221380</v>
      </c>
      <c r="L21" s="244" t="s">
        <v>260</v>
      </c>
      <c r="M21" s="249" t="s">
        <v>260</v>
      </c>
      <c r="N21" s="246">
        <v>-221380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-221380</v>
      </c>
      <c r="T21" s="246">
        <v>-221380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20646</v>
      </c>
      <c r="N22" s="246">
        <v>187</v>
      </c>
      <c r="O22" s="245" t="s">
        <v>260</v>
      </c>
      <c r="P22" s="244" t="s">
        <v>260</v>
      </c>
      <c r="Q22" s="242">
        <v>187</v>
      </c>
      <c r="R22" s="246">
        <v>20646</v>
      </c>
      <c r="S22" s="242">
        <v>20833</v>
      </c>
      <c r="T22" s="246">
        <v>20833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330947.12290104106</v>
      </c>
      <c r="E23" s="245" t="s">
        <v>260</v>
      </c>
      <c r="F23" s="246">
        <v>254854.9100210145</v>
      </c>
      <c r="G23" s="245" t="s">
        <v>260</v>
      </c>
      <c r="H23" s="246">
        <v>-73900.97199999995</v>
      </c>
      <c r="I23" s="245" t="s">
        <v>260</v>
      </c>
      <c r="J23" s="246">
        <v>10077</v>
      </c>
      <c r="K23" s="245" t="s">
        <v>260</v>
      </c>
      <c r="L23" s="244" t="s">
        <v>260</v>
      </c>
      <c r="M23" s="247">
        <v>619117.3119844422</v>
      </c>
      <c r="N23" s="246">
        <v>817.4760000000006</v>
      </c>
      <c r="O23" s="242">
        <v>56050.38179177907</v>
      </c>
      <c r="P23" s="246">
        <v>-24736.71082405833</v>
      </c>
      <c r="Q23" s="242">
        <v>-42955.5365703135</v>
      </c>
      <c r="R23" s="246">
        <v>105834.69099346595</v>
      </c>
      <c r="S23" s="242">
        <v>632212.1572059077</v>
      </c>
      <c r="T23" s="246">
        <v>603893.5170914633</v>
      </c>
      <c r="U23" s="245" t="s">
        <v>260</v>
      </c>
      <c r="V23" s="246">
        <v>28318.640114441514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-173253.6723827261</v>
      </c>
      <c r="D24" s="243" t="s">
        <v>260</v>
      </c>
      <c r="E24" s="242">
        <v>-25346.67827382029</v>
      </c>
      <c r="F24" s="244" t="s">
        <v>260</v>
      </c>
      <c r="G24" s="242">
        <v>-2911.103</v>
      </c>
      <c r="H24" s="244" t="s">
        <v>260</v>
      </c>
      <c r="I24" s="242">
        <v>649</v>
      </c>
      <c r="J24" s="244" t="s">
        <v>260</v>
      </c>
      <c r="K24" s="245" t="s">
        <v>260</v>
      </c>
      <c r="L24" s="244" t="s">
        <v>260</v>
      </c>
      <c r="M24" s="247">
        <v>86079.619</v>
      </c>
      <c r="N24" s="246">
        <v>-101174</v>
      </c>
      <c r="O24" s="242">
        <v>-203</v>
      </c>
      <c r="P24" s="244" t="s">
        <v>260</v>
      </c>
      <c r="Q24" s="242">
        <v>-90321.4552974721</v>
      </c>
      <c r="R24" s="246">
        <v>-86043.28995401855</v>
      </c>
      <c r="S24" s="242">
        <v>-205307.2899540185</v>
      </c>
      <c r="T24" s="246">
        <v>-187217.28995401855</v>
      </c>
      <c r="U24" s="242">
        <v>18090</v>
      </c>
      <c r="V24" s="244" t="s">
        <v>260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-11490.38902462503</v>
      </c>
      <c r="D25" s="250">
        <v>-16479.638474781503</v>
      </c>
      <c r="E25" s="242">
        <v>38399.46681185218</v>
      </c>
      <c r="F25" s="246">
        <v>-46510.864863902214</v>
      </c>
      <c r="G25" s="245" t="s">
        <v>260</v>
      </c>
      <c r="H25" s="246">
        <v>-32130.538</v>
      </c>
      <c r="I25" s="242">
        <v>-20722</v>
      </c>
      <c r="J25" s="246">
        <v>2894.2775814401684</v>
      </c>
      <c r="K25" s="245" t="s">
        <v>260</v>
      </c>
      <c r="L25" s="244" t="s">
        <v>260</v>
      </c>
      <c r="M25" s="249" t="s">
        <v>260</v>
      </c>
      <c r="N25" s="246">
        <v>40207</v>
      </c>
      <c r="O25" s="245" t="s">
        <v>260</v>
      </c>
      <c r="P25" s="244" t="s">
        <v>260</v>
      </c>
      <c r="Q25" s="245" t="s">
        <v>260</v>
      </c>
      <c r="R25" s="246">
        <v>-1456.535680673408</v>
      </c>
      <c r="S25" s="242">
        <v>6187.07778722715</v>
      </c>
      <c r="T25" s="246">
        <v>-53476.299437916954</v>
      </c>
      <c r="U25" s="242">
        <v>-59136</v>
      </c>
      <c r="V25" s="246">
        <v>527.3772251441696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8610.690000000002</v>
      </c>
      <c r="D26" s="243" t="s">
        <v>260</v>
      </c>
      <c r="E26" s="242">
        <v>4409.150982950079</v>
      </c>
      <c r="F26" s="246">
        <v>58513.36643419549</v>
      </c>
      <c r="G26" s="245" t="s">
        <v>260</v>
      </c>
      <c r="H26" s="246">
        <v>193002.146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281455.3020448064</v>
      </c>
      <c r="N26" s="244" t="s">
        <v>260</v>
      </c>
      <c r="O26" s="242">
        <v>-64998.31017930017</v>
      </c>
      <c r="P26" s="244" t="s">
        <v>260</v>
      </c>
      <c r="Q26" s="242">
        <v>57546.16715154375</v>
      </c>
      <c r="R26" s="246">
        <v>35507.487565804506</v>
      </c>
      <c r="S26" s="242">
        <v>287023.00000000006</v>
      </c>
      <c r="T26" s="246">
        <v>287023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-7956.527799999996</v>
      </c>
      <c r="D27" s="243" t="s">
        <v>260</v>
      </c>
      <c r="E27" s="242">
        <v>-24.140139458652357</v>
      </c>
      <c r="F27" s="244" t="s">
        <v>260</v>
      </c>
      <c r="G27" s="242">
        <v>640.9539763592659</v>
      </c>
      <c r="H27" s="244" t="s">
        <v>260</v>
      </c>
      <c r="I27" s="242">
        <v>5342</v>
      </c>
      <c r="J27" s="246">
        <v>305412.0000000002</v>
      </c>
      <c r="K27" s="245" t="s">
        <v>260</v>
      </c>
      <c r="L27" s="244" t="s">
        <v>260</v>
      </c>
      <c r="M27" s="247">
        <v>319242.7042226419</v>
      </c>
      <c r="N27" s="244" t="s">
        <v>260</v>
      </c>
      <c r="O27" s="242">
        <v>62332.023742506746</v>
      </c>
      <c r="P27" s="244" t="s">
        <v>260</v>
      </c>
      <c r="Q27" s="242">
        <v>-33682.01400204905</v>
      </c>
      <c r="R27" s="244" t="s">
        <v>260</v>
      </c>
      <c r="S27" s="242">
        <v>345895.0000000002</v>
      </c>
      <c r="T27" s="246">
        <v>305412.0000000002</v>
      </c>
      <c r="U27" s="242">
        <v>-40483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14578.409999999989</v>
      </c>
      <c r="D28" s="243" t="s">
        <v>260</v>
      </c>
      <c r="E28" s="242">
        <v>-1687.5189112303597</v>
      </c>
      <c r="F28" s="246">
        <v>154111.91793679039</v>
      </c>
      <c r="G28" s="242">
        <v>1145.8302168102618</v>
      </c>
      <c r="H28" s="246">
        <v>55955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102946.80937611702</v>
      </c>
      <c r="N28" s="244" t="s">
        <v>260</v>
      </c>
      <c r="O28" s="242">
        <v>85084.58069167408</v>
      </c>
      <c r="P28" s="246">
        <v>3980</v>
      </c>
      <c r="Q28" s="242">
        <v>2313.8886266289046</v>
      </c>
      <c r="R28" s="246">
        <v>6838.082063209586</v>
      </c>
      <c r="S28" s="242">
        <v>204381.99999999988</v>
      </c>
      <c r="T28" s="246">
        <v>220884.99999999997</v>
      </c>
      <c r="U28" s="242">
        <v>16503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-20000.845310688717</v>
      </c>
      <c r="D29" s="243" t="s">
        <v>260</v>
      </c>
      <c r="E29" s="242">
        <v>11.220710182074981</v>
      </c>
      <c r="F29" s="244" t="s">
        <v>260</v>
      </c>
      <c r="G29" s="242">
        <v>1771.4310000000005</v>
      </c>
      <c r="H29" s="244" t="s">
        <v>260</v>
      </c>
      <c r="I29" s="242">
        <v>-64</v>
      </c>
      <c r="J29" s="244" t="s">
        <v>260</v>
      </c>
      <c r="K29" s="245" t="s">
        <v>260</v>
      </c>
      <c r="L29" s="244" t="s">
        <v>260</v>
      </c>
      <c r="M29" s="247">
        <v>3979.6300000000047</v>
      </c>
      <c r="N29" s="246">
        <v>121690</v>
      </c>
      <c r="O29" s="242">
        <v>128413.54139310087</v>
      </c>
      <c r="P29" s="244" t="s">
        <v>260</v>
      </c>
      <c r="Q29" s="242">
        <v>4203.02220740576</v>
      </c>
      <c r="R29" s="244" t="s">
        <v>260</v>
      </c>
      <c r="S29" s="242">
        <v>118314</v>
      </c>
      <c r="T29" s="246">
        <v>121690</v>
      </c>
      <c r="U29" s="242">
        <v>3376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104832.0999289439</v>
      </c>
      <c r="D30" s="243" t="s">
        <v>260</v>
      </c>
      <c r="E30" s="242">
        <v>-42106.93673920358</v>
      </c>
      <c r="F30" s="244" t="s">
        <v>260</v>
      </c>
      <c r="G30" s="242">
        <v>-1318.5729088284425</v>
      </c>
      <c r="H30" s="244" t="s">
        <v>260</v>
      </c>
      <c r="I30" s="242">
        <v>801.6504048098577</v>
      </c>
      <c r="J30" s="244" t="s">
        <v>260</v>
      </c>
      <c r="K30" s="245" t="s">
        <v>260</v>
      </c>
      <c r="L30" s="244" t="s">
        <v>260</v>
      </c>
      <c r="M30" s="247">
        <v>8426.34364783318</v>
      </c>
      <c r="N30" s="246">
        <v>-1019.6020000000002</v>
      </c>
      <c r="O30" s="242">
        <v>27043.73095204422</v>
      </c>
      <c r="P30" s="244" t="s">
        <v>260</v>
      </c>
      <c r="Q30" s="242">
        <v>10908.933503334614</v>
      </c>
      <c r="R30" s="246">
        <v>109421</v>
      </c>
      <c r="S30" s="242">
        <v>108587.24878893376</v>
      </c>
      <c r="T30" s="246">
        <v>108401.398</v>
      </c>
      <c r="U30" s="242">
        <v>-185.85078893420814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31470.152936631897</v>
      </c>
      <c r="D31" s="243" t="s">
        <v>260</v>
      </c>
      <c r="E31" s="242">
        <v>12032.255144175593</v>
      </c>
      <c r="F31" s="246">
        <v>56317.41377000001</v>
      </c>
      <c r="G31" s="242">
        <v>50.29842375049583</v>
      </c>
      <c r="H31" s="244" t="s">
        <v>260</v>
      </c>
      <c r="I31" s="242">
        <v>2753.9432414251432</v>
      </c>
      <c r="J31" s="244" t="s">
        <v>260</v>
      </c>
      <c r="K31" s="245" t="s">
        <v>260</v>
      </c>
      <c r="L31" s="244" t="s">
        <v>260</v>
      </c>
      <c r="M31" s="247">
        <v>1372.9313965478382</v>
      </c>
      <c r="N31" s="246" t="s">
        <v>260</v>
      </c>
      <c r="O31" s="242">
        <v>4733.070866384379</v>
      </c>
      <c r="P31" s="246">
        <v>1014</v>
      </c>
      <c r="Q31" s="242">
        <v>9406.882271711707</v>
      </c>
      <c r="R31" s="246">
        <v>32527</v>
      </c>
      <c r="S31" s="242">
        <v>61819.53428062705</v>
      </c>
      <c r="T31" s="246">
        <v>89858.41377000001</v>
      </c>
      <c r="U31" s="242">
        <v>28038.879489372965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58018.50831140443</v>
      </c>
      <c r="D32" s="243" t="s">
        <v>260</v>
      </c>
      <c r="E32" s="242">
        <v>25227</v>
      </c>
      <c r="F32" s="246">
        <v>122286.72572676092</v>
      </c>
      <c r="G32" s="242">
        <v>11</v>
      </c>
      <c r="H32" s="246">
        <v>-97859.72100000002</v>
      </c>
      <c r="I32" s="242">
        <v>10541</v>
      </c>
      <c r="J32" s="244" t="s">
        <v>260</v>
      </c>
      <c r="K32" s="245" t="s">
        <v>260</v>
      </c>
      <c r="L32" s="244" t="s">
        <v>260</v>
      </c>
      <c r="M32" s="247">
        <v>1606</v>
      </c>
      <c r="N32" s="246">
        <v>82188.06948999967</v>
      </c>
      <c r="O32" s="242">
        <v>669</v>
      </c>
      <c r="P32" s="246">
        <v>-26245.405280000123</v>
      </c>
      <c r="Q32" s="242">
        <v>24370</v>
      </c>
      <c r="R32" s="246">
        <v>-6363.344160296954</v>
      </c>
      <c r="S32" s="242">
        <v>120442.50831140444</v>
      </c>
      <c r="T32" s="246">
        <v>74006.3247764635</v>
      </c>
      <c r="U32" s="242">
        <v>-46436.18353494093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1365034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1365034</v>
      </c>
      <c r="Q33" s="245" t="s">
        <v>260</v>
      </c>
      <c r="R33" s="244" t="s">
        <v>260</v>
      </c>
      <c r="S33" s="242">
        <v>1365034</v>
      </c>
      <c r="T33" s="246">
        <v>1365034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267257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267257</v>
      </c>
      <c r="Q34" s="245" t="s">
        <v>260</v>
      </c>
      <c r="R34" s="244" t="s">
        <v>260</v>
      </c>
      <c r="S34" s="242">
        <v>267257</v>
      </c>
      <c r="T34" s="246">
        <v>267257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-83540.55655055586</v>
      </c>
      <c r="D35" s="250">
        <v>65932.39038262039</v>
      </c>
      <c r="E35" s="242">
        <v>619212.7376914211</v>
      </c>
      <c r="F35" s="246">
        <v>458782.0797773773</v>
      </c>
      <c r="G35" s="242">
        <v>-9775.017640999984</v>
      </c>
      <c r="H35" s="246">
        <v>5535.693339867517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525897.1634998652</v>
      </c>
      <c r="T35" s="246">
        <v>530250.1634998652</v>
      </c>
      <c r="U35" s="242">
        <v>-918</v>
      </c>
      <c r="V35" s="246">
        <v>-5271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22002</v>
      </c>
      <c r="D36" s="243" t="s">
        <v>260</v>
      </c>
      <c r="E36" s="242">
        <v>304731.2463597022</v>
      </c>
      <c r="F36" s="244" t="s">
        <v>260</v>
      </c>
      <c r="G36" s="242">
        <v>-342.29699999999957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6179.293000000005</v>
      </c>
      <c r="N36" s="244" t="s">
        <v>260</v>
      </c>
      <c r="O36" s="247">
        <v>2411.089701691235</v>
      </c>
      <c r="P36" s="244" t="s">
        <v>260</v>
      </c>
      <c r="Q36" s="247">
        <v>54531.66793860658</v>
      </c>
      <c r="R36" s="244" t="s">
        <v>260</v>
      </c>
      <c r="S36" s="242">
        <v>389513</v>
      </c>
      <c r="T36" s="244" t="s">
        <v>260</v>
      </c>
      <c r="U36" s="245" t="s">
        <v>260</v>
      </c>
      <c r="V36" s="246">
        <v>389513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70320.80901052998</v>
      </c>
      <c r="D37" s="243" t="s">
        <v>260</v>
      </c>
      <c r="E37" s="242">
        <v>8530.201949619757</v>
      </c>
      <c r="F37" s="246">
        <v>14414</v>
      </c>
      <c r="G37" s="242" t="s">
        <v>260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129502</v>
      </c>
      <c r="N37" s="244" t="s">
        <v>260</v>
      </c>
      <c r="O37" s="242">
        <v>1020224.9868280205</v>
      </c>
      <c r="P37" s="244" t="s">
        <v>260</v>
      </c>
      <c r="Q37" s="242">
        <v>125078.00221182982</v>
      </c>
      <c r="R37" s="246">
        <v>7522</v>
      </c>
      <c r="S37" s="242">
        <v>1353656.0000000002</v>
      </c>
      <c r="T37" s="246">
        <v>21936</v>
      </c>
      <c r="U37" s="242">
        <v>21936</v>
      </c>
      <c r="V37" s="246">
        <v>1353656.0000000002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458543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458543</v>
      </c>
      <c r="T38" s="244" t="s">
        <v>260</v>
      </c>
      <c r="U38" s="245" t="s">
        <v>260</v>
      </c>
      <c r="V38" s="246">
        <v>458543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233849.11528179853</v>
      </c>
      <c r="D39" s="243" t="s">
        <v>260</v>
      </c>
      <c r="E39" s="242">
        <v>-951801.6840527197</v>
      </c>
      <c r="F39" s="244" t="s">
        <v>260</v>
      </c>
      <c r="G39" s="242">
        <v>-15432.747831998568</v>
      </c>
      <c r="H39" s="244" t="s">
        <v>260</v>
      </c>
      <c r="I39" s="242">
        <v>-45618.57807882817</v>
      </c>
      <c r="J39" s="244" t="s">
        <v>260</v>
      </c>
      <c r="K39" s="242">
        <v>347946.1800095532</v>
      </c>
      <c r="L39" s="244" t="s">
        <v>260</v>
      </c>
      <c r="M39" s="247">
        <v>14076</v>
      </c>
      <c r="N39" s="244" t="s">
        <v>260</v>
      </c>
      <c r="O39" s="242">
        <v>-102456.91297274362</v>
      </c>
      <c r="P39" s="244" t="s">
        <v>260</v>
      </c>
      <c r="Q39" s="242">
        <v>59869.741576960194</v>
      </c>
      <c r="R39" s="244" t="s">
        <v>260</v>
      </c>
      <c r="S39" s="242">
        <v>-459568.8860679781</v>
      </c>
      <c r="T39" s="244" t="s">
        <v>260</v>
      </c>
      <c r="U39" s="242">
        <v>556878.8687283928</v>
      </c>
      <c r="V39" s="246">
        <v>97309.98266041467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2645713.079403071</v>
      </c>
      <c r="D40" s="243">
        <v>380399.8748088799</v>
      </c>
      <c r="E40" s="245">
        <v>62502.25237223087</v>
      </c>
      <c r="F40" s="244">
        <v>1072769.5488022366</v>
      </c>
      <c r="G40" s="245">
        <v>-9332.073764906963</v>
      </c>
      <c r="H40" s="244">
        <v>50601.608339867555</v>
      </c>
      <c r="I40" s="245">
        <v>-71631.2064325932</v>
      </c>
      <c r="J40" s="244">
        <v>318383.27758144034</v>
      </c>
      <c r="K40" s="245">
        <v>585109.1800095532</v>
      </c>
      <c r="L40" s="244">
        <v>143411</v>
      </c>
      <c r="M40" s="249">
        <v>1562783.2816723888</v>
      </c>
      <c r="N40" s="244">
        <v>1225787.94349</v>
      </c>
      <c r="O40" s="245">
        <v>1410635.0843066024</v>
      </c>
      <c r="P40" s="244">
        <v>1586302.8838959415</v>
      </c>
      <c r="Q40" s="245">
        <v>181920.91628562566</v>
      </c>
      <c r="R40" s="244">
        <v>224433.09082749113</v>
      </c>
      <c r="S40" s="245">
        <v>6367700.513851971</v>
      </c>
      <c r="T40" s="244">
        <v>5002089.227745857</v>
      </c>
      <c r="U40" s="245">
        <v>537503.7138938906</v>
      </c>
      <c r="V40" s="244">
        <v>1903115.0000000005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2265313</v>
      </c>
      <c r="D41" s="252"/>
      <c r="E41" s="251">
        <v>-1010267</v>
      </c>
      <c r="F41" s="253"/>
      <c r="G41" s="251">
        <v>-59934</v>
      </c>
      <c r="H41" s="253"/>
      <c r="I41" s="251">
        <v>-390014</v>
      </c>
      <c r="J41" s="253"/>
      <c r="K41" s="251">
        <v>441698</v>
      </c>
      <c r="L41" s="253"/>
      <c r="M41" s="254">
        <v>336995</v>
      </c>
      <c r="N41" s="253"/>
      <c r="O41" s="251">
        <v>-175668</v>
      </c>
      <c r="P41" s="253"/>
      <c r="Q41" s="251">
        <v>-42512</v>
      </c>
      <c r="R41" s="253"/>
      <c r="S41" s="251">
        <v>1365611</v>
      </c>
      <c r="T41" s="253"/>
      <c r="U41" s="251">
        <v>-1365611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63" zoomScalePageLayoutView="43" workbookViewId="0" topLeftCell="A1">
      <selection activeCell="L16" sqref="L16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7" width="12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240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241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132112.27381666633</v>
      </c>
      <c r="D13" s="243" t="s">
        <v>260</v>
      </c>
      <c r="E13" s="242">
        <v>-6577.473890955182</v>
      </c>
      <c r="F13" s="244" t="s">
        <v>260</v>
      </c>
      <c r="G13" s="242">
        <v>-6.622000000000014</v>
      </c>
      <c r="H13" s="244" t="s">
        <v>260</v>
      </c>
      <c r="I13" s="242">
        <v>3.872653061224497</v>
      </c>
      <c r="J13" s="244" t="s">
        <v>260</v>
      </c>
      <c r="K13" s="245" t="s">
        <v>260</v>
      </c>
      <c r="L13" s="246">
        <v>118452</v>
      </c>
      <c r="M13" s="247">
        <v>-7987</v>
      </c>
      <c r="N13" s="244" t="s">
        <v>260</v>
      </c>
      <c r="O13" s="242">
        <v>-416.92082366675913</v>
      </c>
      <c r="P13" s="244" t="s">
        <v>260</v>
      </c>
      <c r="Q13" s="242">
        <v>1323.8702448946433</v>
      </c>
      <c r="R13" s="244" t="s">
        <v>260</v>
      </c>
      <c r="S13" s="242">
        <v>118452.00000000025</v>
      </c>
      <c r="T13" s="248">
        <v>118452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610431.5984003879</v>
      </c>
      <c r="D14" s="243" t="s">
        <v>260</v>
      </c>
      <c r="E14" s="242">
        <v>321554.12570735486</v>
      </c>
      <c r="F14" s="244" t="s">
        <v>260</v>
      </c>
      <c r="G14" s="242">
        <v>-6017.459000000003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7805.673999999999</v>
      </c>
      <c r="N14" s="246">
        <v>1047110.1840000004</v>
      </c>
      <c r="O14" s="242">
        <v>107714.69399999999</v>
      </c>
      <c r="P14" s="244" t="s">
        <v>260</v>
      </c>
      <c r="Q14" s="242">
        <v>17024.5508922562</v>
      </c>
      <c r="R14" s="244" t="s">
        <v>260</v>
      </c>
      <c r="S14" s="242">
        <v>1058513.183999999</v>
      </c>
      <c r="T14" s="246">
        <v>1047110.1840000004</v>
      </c>
      <c r="U14" s="242">
        <v>-11403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581131.1324763447</v>
      </c>
      <c r="D15" s="243" t="s">
        <v>260</v>
      </c>
      <c r="E15" s="242">
        <v>172899.84275332792</v>
      </c>
      <c r="F15" s="244" t="s">
        <v>260</v>
      </c>
      <c r="G15" s="242">
        <v>-19242.992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-20217.954000000027</v>
      </c>
      <c r="N15" s="246">
        <v>1565611</v>
      </c>
      <c r="O15" s="242">
        <v>-15444.163999999873</v>
      </c>
      <c r="P15" s="244" t="s">
        <v>260</v>
      </c>
      <c r="Q15" s="242">
        <v>88609.13477032108</v>
      </c>
      <c r="R15" s="244" t="s">
        <v>260</v>
      </c>
      <c r="S15" s="242">
        <v>787734.9999999938</v>
      </c>
      <c r="T15" s="246">
        <v>1565611</v>
      </c>
      <c r="U15" s="242">
        <v>777876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-471567.90256064944</v>
      </c>
      <c r="D16" s="243" t="s">
        <v>260</v>
      </c>
      <c r="E16" s="242">
        <v>-2072.851165536615</v>
      </c>
      <c r="F16" s="244" t="s">
        <v>260</v>
      </c>
      <c r="G16" s="242">
        <v>-44.929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1054959</v>
      </c>
      <c r="N16" s="244" t="s">
        <v>260</v>
      </c>
      <c r="O16" s="242">
        <v>-37637.475000000006</v>
      </c>
      <c r="P16" s="244" t="s">
        <v>260</v>
      </c>
      <c r="Q16" s="242">
        <v>5739.157726186095</v>
      </c>
      <c r="R16" s="244" t="s">
        <v>260</v>
      </c>
      <c r="S16" s="242">
        <v>549375.0000000001</v>
      </c>
      <c r="T16" s="244" t="s">
        <v>260</v>
      </c>
      <c r="U16" s="245" t="s">
        <v>260</v>
      </c>
      <c r="V16" s="246">
        <v>549375.0000000001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-56217.18400000001</v>
      </c>
      <c r="J17" s="244" t="s">
        <v>260</v>
      </c>
      <c r="K17" s="245" t="s">
        <v>260</v>
      </c>
      <c r="L17" s="246">
        <v>-19492</v>
      </c>
      <c r="M17" s="249" t="s">
        <v>260</v>
      </c>
      <c r="N17" s="246">
        <v>-36725.18400000001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-56217.18400000001</v>
      </c>
      <c r="T17" s="246">
        <v>-56217.18400000001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101355</v>
      </c>
      <c r="M18" s="247">
        <v>101355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101355</v>
      </c>
      <c r="T18" s="246">
        <v>101355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26987</v>
      </c>
      <c r="M19" s="247">
        <v>-169</v>
      </c>
      <c r="N19" s="244" t="s">
        <v>260</v>
      </c>
      <c r="O19" s="242">
        <v>27156</v>
      </c>
      <c r="P19" s="244" t="s">
        <v>260</v>
      </c>
      <c r="Q19" s="242" t="s">
        <v>260</v>
      </c>
      <c r="R19" s="244" t="s">
        <v>260</v>
      </c>
      <c r="S19" s="242">
        <v>26987</v>
      </c>
      <c r="T19" s="246">
        <v>26987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200660</v>
      </c>
      <c r="M20" s="247">
        <v>211130</v>
      </c>
      <c r="N20" s="244" t="s">
        <v>260</v>
      </c>
      <c r="O20" s="242">
        <v>-31800</v>
      </c>
      <c r="P20" s="244" t="s">
        <v>260</v>
      </c>
      <c r="Q20" s="242">
        <v>21330</v>
      </c>
      <c r="R20" s="244" t="s">
        <v>260</v>
      </c>
      <c r="S20" s="242">
        <v>200660</v>
      </c>
      <c r="T20" s="246">
        <v>200660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213042</v>
      </c>
      <c r="L21" s="244" t="s">
        <v>260</v>
      </c>
      <c r="M21" s="249" t="s">
        <v>260</v>
      </c>
      <c r="N21" s="246">
        <v>213042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213042</v>
      </c>
      <c r="T21" s="246">
        <v>213042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22662</v>
      </c>
      <c r="N22" s="246">
        <v>1197</v>
      </c>
      <c r="O22" s="245" t="s">
        <v>260</v>
      </c>
      <c r="P22" s="244" t="s">
        <v>260</v>
      </c>
      <c r="Q22" s="242">
        <v>1197</v>
      </c>
      <c r="R22" s="246">
        <v>22662</v>
      </c>
      <c r="S22" s="242">
        <v>23859</v>
      </c>
      <c r="T22" s="246">
        <v>23859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790243.3799142409</v>
      </c>
      <c r="E23" s="245" t="s">
        <v>260</v>
      </c>
      <c r="F23" s="246">
        <v>259351.769335825</v>
      </c>
      <c r="G23" s="245" t="s">
        <v>260</v>
      </c>
      <c r="H23" s="246">
        <v>5416.368000000017</v>
      </c>
      <c r="I23" s="245" t="s">
        <v>260</v>
      </c>
      <c r="J23" s="246">
        <v>-209742</v>
      </c>
      <c r="K23" s="245" t="s">
        <v>260</v>
      </c>
      <c r="L23" s="244" t="s">
        <v>260</v>
      </c>
      <c r="M23" s="247">
        <v>1239780.6843152046</v>
      </c>
      <c r="N23" s="246">
        <v>3526.465</v>
      </c>
      <c r="O23" s="242">
        <v>199838.28973062034</v>
      </c>
      <c r="P23" s="246">
        <v>-2754.422156672653</v>
      </c>
      <c r="Q23" s="242">
        <v>54650.23434293317</v>
      </c>
      <c r="R23" s="246">
        <v>109178.5484853012</v>
      </c>
      <c r="S23" s="242">
        <v>1494269.2083887581</v>
      </c>
      <c r="T23" s="246">
        <v>955220.1085786944</v>
      </c>
      <c r="U23" s="245" t="s">
        <v>260</v>
      </c>
      <c r="V23" s="246">
        <v>539049.0998100643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-165911.90934400447</v>
      </c>
      <c r="D24" s="243" t="s">
        <v>260</v>
      </c>
      <c r="E24" s="242">
        <v>-5536.536839431661</v>
      </c>
      <c r="F24" s="244" t="s">
        <v>260</v>
      </c>
      <c r="G24" s="242">
        <v>399.712</v>
      </c>
      <c r="H24" s="244" t="s">
        <v>260</v>
      </c>
      <c r="I24" s="242">
        <v>18293</v>
      </c>
      <c r="J24" s="244" t="s">
        <v>260</v>
      </c>
      <c r="K24" s="245" t="s">
        <v>260</v>
      </c>
      <c r="L24" s="244" t="s">
        <v>260</v>
      </c>
      <c r="M24" s="247">
        <v>39234.35800000001</v>
      </c>
      <c r="N24" s="246">
        <v>-26010</v>
      </c>
      <c r="O24" s="242">
        <v>-9688</v>
      </c>
      <c r="P24" s="246">
        <v>107</v>
      </c>
      <c r="Q24" s="242">
        <v>-35493.9766403891</v>
      </c>
      <c r="R24" s="246">
        <v>4534.647176174913</v>
      </c>
      <c r="S24" s="242">
        <v>-158703.35282382523</v>
      </c>
      <c r="T24" s="246">
        <v>-21368.352823825087</v>
      </c>
      <c r="U24" s="242">
        <v>140305</v>
      </c>
      <c r="V24" s="246">
        <v>2970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-7347.419142637606</v>
      </c>
      <c r="D25" s="250">
        <v>-12303.118272030348</v>
      </c>
      <c r="E25" s="242">
        <v>-265.1756978937192</v>
      </c>
      <c r="F25" s="246">
        <v>-41451.064866862376</v>
      </c>
      <c r="G25" s="245" t="s">
        <v>260</v>
      </c>
      <c r="H25" s="246">
        <v>-16782.736999999994</v>
      </c>
      <c r="I25" s="242">
        <v>-21529</v>
      </c>
      <c r="J25" s="246">
        <v>-666.6318427689839</v>
      </c>
      <c r="K25" s="245" t="s">
        <v>260</v>
      </c>
      <c r="L25" s="244" t="s">
        <v>260</v>
      </c>
      <c r="M25" s="249" t="s">
        <v>260</v>
      </c>
      <c r="N25" s="246">
        <v>503133</v>
      </c>
      <c r="O25" s="245" t="s">
        <v>260</v>
      </c>
      <c r="P25" s="244" t="s">
        <v>260</v>
      </c>
      <c r="Q25" s="245" t="s">
        <v>260</v>
      </c>
      <c r="R25" s="246">
        <v>5190.300110626372</v>
      </c>
      <c r="S25" s="242">
        <v>-29141.594840531325</v>
      </c>
      <c r="T25" s="246">
        <v>437119.7481289647</v>
      </c>
      <c r="U25" s="242">
        <v>465295</v>
      </c>
      <c r="V25" s="246">
        <v>-966.3429694958904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5265.269999999997</v>
      </c>
      <c r="D26" s="243" t="s">
        <v>260</v>
      </c>
      <c r="E26" s="242">
        <v>-5350.470770356311</v>
      </c>
      <c r="F26" s="246">
        <v>99754.20748095203</v>
      </c>
      <c r="G26" s="245" t="s">
        <v>260</v>
      </c>
      <c r="H26" s="246">
        <v>55983.562999999966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135696.8068737946</v>
      </c>
      <c r="N26" s="244" t="s">
        <v>260</v>
      </c>
      <c r="O26" s="242">
        <v>-39654.55154906973</v>
      </c>
      <c r="P26" s="244" t="s">
        <v>260</v>
      </c>
      <c r="Q26" s="242">
        <v>79551.94544563134</v>
      </c>
      <c r="R26" s="246">
        <v>19771.229519048007</v>
      </c>
      <c r="S26" s="242">
        <v>175508.99999999988</v>
      </c>
      <c r="T26" s="246">
        <v>175509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3034.359400000001</v>
      </c>
      <c r="D27" s="243" t="s">
        <v>260</v>
      </c>
      <c r="E27" s="242">
        <v>-628.6155211614948</v>
      </c>
      <c r="F27" s="244" t="s">
        <v>260</v>
      </c>
      <c r="G27" s="242">
        <v>-261.0405956568293</v>
      </c>
      <c r="H27" s="244" t="s">
        <v>260</v>
      </c>
      <c r="I27" s="242">
        <v>29621</v>
      </c>
      <c r="J27" s="246">
        <v>303348.00000000035</v>
      </c>
      <c r="K27" s="245" t="s">
        <v>260</v>
      </c>
      <c r="L27" s="244" t="s">
        <v>260</v>
      </c>
      <c r="M27" s="247">
        <v>277940.13091619033</v>
      </c>
      <c r="N27" s="244" t="s">
        <v>260</v>
      </c>
      <c r="O27" s="242">
        <v>82483.30601870222</v>
      </c>
      <c r="P27" s="244" t="s">
        <v>260</v>
      </c>
      <c r="Q27" s="242">
        <v>-61750.14021807388</v>
      </c>
      <c r="R27" s="244" t="s">
        <v>260</v>
      </c>
      <c r="S27" s="242">
        <v>330439.00000000035</v>
      </c>
      <c r="T27" s="246">
        <v>303348.00000000035</v>
      </c>
      <c r="U27" s="242">
        <v>-27091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13702.986000000004</v>
      </c>
      <c r="D28" s="243" t="s">
        <v>260</v>
      </c>
      <c r="E28" s="242">
        <v>-8519.719646758553</v>
      </c>
      <c r="F28" s="246">
        <v>181801.62876537826</v>
      </c>
      <c r="G28" s="242">
        <v>151.28394505288998</v>
      </c>
      <c r="H28" s="246">
        <v>18600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73278.68404339696</v>
      </c>
      <c r="N28" s="244" t="s">
        <v>260</v>
      </c>
      <c r="O28" s="242">
        <v>110394.6276769148</v>
      </c>
      <c r="P28" s="246">
        <v>-950</v>
      </c>
      <c r="Q28" s="242">
        <v>22143.137981394015</v>
      </c>
      <c r="R28" s="246">
        <v>8169.371234621736</v>
      </c>
      <c r="S28" s="242">
        <v>211151.00000000012</v>
      </c>
      <c r="T28" s="246">
        <v>207621</v>
      </c>
      <c r="U28" s="242">
        <v>-3530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19814.612607104384</v>
      </c>
      <c r="D29" s="243" t="s">
        <v>260</v>
      </c>
      <c r="E29" s="242">
        <v>309.248348178231</v>
      </c>
      <c r="F29" s="244" t="s">
        <v>260</v>
      </c>
      <c r="G29" s="242">
        <v>850.4200000000001</v>
      </c>
      <c r="H29" s="244" t="s">
        <v>260</v>
      </c>
      <c r="I29" s="245" t="s">
        <v>260</v>
      </c>
      <c r="J29" s="244" t="s">
        <v>260</v>
      </c>
      <c r="K29" s="245" t="s">
        <v>260</v>
      </c>
      <c r="L29" s="244" t="s">
        <v>260</v>
      </c>
      <c r="M29" s="247">
        <v>-3493.507000000005</v>
      </c>
      <c r="N29" s="246">
        <v>7672</v>
      </c>
      <c r="O29" s="242">
        <v>-21113.69102346443</v>
      </c>
      <c r="P29" s="244" t="s">
        <v>260</v>
      </c>
      <c r="Q29" s="242">
        <v>2419.9170681818214</v>
      </c>
      <c r="R29" s="244" t="s">
        <v>260</v>
      </c>
      <c r="S29" s="242">
        <v>-1213</v>
      </c>
      <c r="T29" s="246">
        <v>7672</v>
      </c>
      <c r="U29" s="242">
        <v>8885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12475.041825457243</v>
      </c>
      <c r="D30" s="243" t="s">
        <v>260</v>
      </c>
      <c r="E30" s="242">
        <v>-54145.00240533304</v>
      </c>
      <c r="F30" s="244" t="s">
        <v>260</v>
      </c>
      <c r="G30" s="242">
        <v>3031.6510156035656</v>
      </c>
      <c r="H30" s="244" t="s">
        <v>260</v>
      </c>
      <c r="I30" s="242">
        <v>8659.121437872285</v>
      </c>
      <c r="J30" s="244" t="s">
        <v>260</v>
      </c>
      <c r="K30" s="245" t="s">
        <v>260</v>
      </c>
      <c r="L30" s="244" t="s">
        <v>260</v>
      </c>
      <c r="M30" s="247">
        <v>5088.918734889281</v>
      </c>
      <c r="N30" s="246">
        <v>82.08999999999992</v>
      </c>
      <c r="O30" s="242">
        <v>139410.28968190157</v>
      </c>
      <c r="P30" s="244" t="s">
        <v>260</v>
      </c>
      <c r="Q30" s="242">
        <v>8130.888814860642</v>
      </c>
      <c r="R30" s="246">
        <v>121067</v>
      </c>
      <c r="S30" s="242">
        <v>122650.90910525154</v>
      </c>
      <c r="T30" s="246">
        <v>121149.09</v>
      </c>
      <c r="U30" s="242">
        <v>-1501.8191052511793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58872.79434198632</v>
      </c>
      <c r="D31" s="243" t="s">
        <v>260</v>
      </c>
      <c r="E31" s="242">
        <v>22289.750620029296</v>
      </c>
      <c r="F31" s="246">
        <v>100641.77664</v>
      </c>
      <c r="G31" s="242">
        <v>145.01336042615338</v>
      </c>
      <c r="H31" s="244" t="s">
        <v>260</v>
      </c>
      <c r="I31" s="242">
        <v>4863.9751041234895</v>
      </c>
      <c r="J31" s="244" t="s">
        <v>260</v>
      </c>
      <c r="K31" s="245" t="s">
        <v>260</v>
      </c>
      <c r="L31" s="244" t="s">
        <v>260</v>
      </c>
      <c r="M31" s="247">
        <v>2409.772572028517</v>
      </c>
      <c r="N31" s="246">
        <v>-13281.20332</v>
      </c>
      <c r="O31" s="242">
        <v>9150.764365501105</v>
      </c>
      <c r="P31" s="246" t="s">
        <v>260</v>
      </c>
      <c r="Q31" s="242">
        <v>20866.997753149004</v>
      </c>
      <c r="R31" s="246">
        <v>86209</v>
      </c>
      <c r="S31" s="242">
        <v>118599.06811724388</v>
      </c>
      <c r="T31" s="246">
        <v>173569.57332</v>
      </c>
      <c r="U31" s="242">
        <v>54970.50520275612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216155.19819530507</v>
      </c>
      <c r="D32" s="243" t="s">
        <v>260</v>
      </c>
      <c r="E32" s="242">
        <v>97460</v>
      </c>
      <c r="F32" s="246">
        <v>412861.7038878128</v>
      </c>
      <c r="G32" s="242">
        <v>10</v>
      </c>
      <c r="H32" s="246">
        <v>1355.5239999999758</v>
      </c>
      <c r="I32" s="242">
        <v>38629</v>
      </c>
      <c r="J32" s="244" t="s">
        <v>260</v>
      </c>
      <c r="K32" s="245" t="s">
        <v>260</v>
      </c>
      <c r="L32" s="244" t="s">
        <v>260</v>
      </c>
      <c r="M32" s="247">
        <v>5990</v>
      </c>
      <c r="N32" s="246">
        <v>89355.04943000036</v>
      </c>
      <c r="O32" s="242">
        <v>1152</v>
      </c>
      <c r="P32" s="246">
        <v>14734.866260000097</v>
      </c>
      <c r="Q32" s="242">
        <v>99370</v>
      </c>
      <c r="R32" s="246">
        <v>-3651.707364165224</v>
      </c>
      <c r="S32" s="242">
        <v>458766.19819530507</v>
      </c>
      <c r="T32" s="246">
        <v>514655.436213648</v>
      </c>
      <c r="U32" s="242">
        <v>55889.23801834295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1582291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1582291</v>
      </c>
      <c r="Q33" s="245" t="s">
        <v>260</v>
      </c>
      <c r="R33" s="244" t="s">
        <v>260</v>
      </c>
      <c r="S33" s="242">
        <v>1582291</v>
      </c>
      <c r="T33" s="246">
        <v>1582291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289417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289417</v>
      </c>
      <c r="Q34" s="245" t="s">
        <v>260</v>
      </c>
      <c r="R34" s="244" t="s">
        <v>260</v>
      </c>
      <c r="S34" s="242">
        <v>289417</v>
      </c>
      <c r="T34" s="246">
        <v>289417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112632.58308801474</v>
      </c>
      <c r="D35" s="250">
        <v>133795.24453617533</v>
      </c>
      <c r="E35" s="242">
        <v>876756.8994738348</v>
      </c>
      <c r="F35" s="246">
        <v>883717.8067531907</v>
      </c>
      <c r="G35" s="242">
        <v>46328.07999999999</v>
      </c>
      <c r="H35" s="246">
        <v>5343.511272483505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1035717.5625618495</v>
      </c>
      <c r="T35" s="246">
        <v>1022856.5625618496</v>
      </c>
      <c r="U35" s="242">
        <v>3959</v>
      </c>
      <c r="V35" s="246">
        <v>16820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26301</v>
      </c>
      <c r="D36" s="243" t="s">
        <v>260</v>
      </c>
      <c r="E36" s="242">
        <v>360416.1446602786</v>
      </c>
      <c r="F36" s="244" t="s">
        <v>260</v>
      </c>
      <c r="G36" s="242">
        <v>5290.05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20322.523000000016</v>
      </c>
      <c r="N36" s="244" t="s">
        <v>260</v>
      </c>
      <c r="O36" s="247">
        <v>2115.1099999999988</v>
      </c>
      <c r="P36" s="244" t="s">
        <v>260</v>
      </c>
      <c r="Q36" s="242">
        <v>10730.172339721466</v>
      </c>
      <c r="R36" s="244" t="s">
        <v>260</v>
      </c>
      <c r="S36" s="242">
        <v>425175</v>
      </c>
      <c r="T36" s="244" t="s">
        <v>260</v>
      </c>
      <c r="U36" s="245" t="s">
        <v>260</v>
      </c>
      <c r="V36" s="246">
        <v>425175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-47815.75365787997</v>
      </c>
      <c r="D37" s="243" t="s">
        <v>260</v>
      </c>
      <c r="E37" s="242">
        <v>7200.665562879452</v>
      </c>
      <c r="F37" s="246">
        <v>-10255</v>
      </c>
      <c r="G37" s="242">
        <v>431.821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163437</v>
      </c>
      <c r="N37" s="244" t="s">
        <v>260</v>
      </c>
      <c r="O37" s="242">
        <v>941979.9885005867</v>
      </c>
      <c r="P37" s="244" t="s">
        <v>260</v>
      </c>
      <c r="Q37" s="242">
        <v>38696.27859441383</v>
      </c>
      <c r="R37" s="246" t="s">
        <v>260</v>
      </c>
      <c r="S37" s="242">
        <v>1103930</v>
      </c>
      <c r="T37" s="246">
        <v>-10255</v>
      </c>
      <c r="U37" s="242">
        <v>-10255</v>
      </c>
      <c r="V37" s="246">
        <v>1103930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336937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336937</v>
      </c>
      <c r="T38" s="244" t="s">
        <v>260</v>
      </c>
      <c r="U38" s="245" t="s">
        <v>260</v>
      </c>
      <c r="V38" s="246">
        <v>336937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293821.6864386634</v>
      </c>
      <c r="D39" s="243" t="s">
        <v>260</v>
      </c>
      <c r="E39" s="242">
        <v>124852.23206821443</v>
      </c>
      <c r="F39" s="244" t="s">
        <v>260</v>
      </c>
      <c r="G39" s="242">
        <v>221960.99280491867</v>
      </c>
      <c r="H39" s="244" t="s">
        <v>260</v>
      </c>
      <c r="I39" s="242">
        <v>-69211.94652741659</v>
      </c>
      <c r="J39" s="244" t="s">
        <v>260</v>
      </c>
      <c r="K39" s="242">
        <v>-506006.4740340896</v>
      </c>
      <c r="L39" s="244" t="s">
        <v>260</v>
      </c>
      <c r="M39" s="247">
        <v>439301</v>
      </c>
      <c r="N39" s="244" t="s">
        <v>260</v>
      </c>
      <c r="O39" s="242">
        <v>-224455.44035106152</v>
      </c>
      <c r="P39" s="244" t="s">
        <v>260</v>
      </c>
      <c r="Q39" s="242">
        <v>-51055.66979152651</v>
      </c>
      <c r="R39" s="244" t="s">
        <v>260</v>
      </c>
      <c r="S39" s="242">
        <v>229206.3806077023</v>
      </c>
      <c r="T39" s="244" t="s">
        <v>260</v>
      </c>
      <c r="U39" s="242">
        <v>-102488.1374482704</v>
      </c>
      <c r="V39" s="246">
        <v>126718.24315943189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3264815.5518847588</v>
      </c>
      <c r="D40" s="243">
        <v>911735.5061783858</v>
      </c>
      <c r="E40" s="245">
        <v>1900643.0632566707</v>
      </c>
      <c r="F40" s="244">
        <v>1886422.8279962963</v>
      </c>
      <c r="G40" s="245">
        <v>253025.98153034443</v>
      </c>
      <c r="H40" s="244">
        <v>69916.22927248347</v>
      </c>
      <c r="I40" s="245">
        <v>-46888.161332359596</v>
      </c>
      <c r="J40" s="244">
        <v>92939.36815723137</v>
      </c>
      <c r="K40" s="245">
        <v>43972.525965910405</v>
      </c>
      <c r="L40" s="244">
        <v>427962</v>
      </c>
      <c r="M40" s="249">
        <v>3768524.0914555043</v>
      </c>
      <c r="N40" s="244">
        <v>3354712.401110001</v>
      </c>
      <c r="O40" s="245">
        <v>1241184.8272269643</v>
      </c>
      <c r="P40" s="244">
        <v>1882845.4441033273</v>
      </c>
      <c r="Q40" s="245">
        <v>323483.4993239538</v>
      </c>
      <c r="R40" s="244">
        <v>373130.389161607</v>
      </c>
      <c r="S40" s="245">
        <v>10748761.379311746</v>
      </c>
      <c r="T40" s="244">
        <v>8999664.165979333</v>
      </c>
      <c r="U40" s="245">
        <v>1350910.7866675775</v>
      </c>
      <c r="V40" s="244">
        <v>3100008.0000000005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2353080</v>
      </c>
      <c r="D41" s="252"/>
      <c r="E41" s="251">
        <v>14220</v>
      </c>
      <c r="F41" s="253"/>
      <c r="G41" s="251">
        <v>183110</v>
      </c>
      <c r="H41" s="253"/>
      <c r="I41" s="251">
        <v>-139828</v>
      </c>
      <c r="J41" s="253"/>
      <c r="K41" s="251">
        <v>-383989</v>
      </c>
      <c r="L41" s="253"/>
      <c r="M41" s="254">
        <v>413812</v>
      </c>
      <c r="N41" s="253"/>
      <c r="O41" s="251">
        <v>-641661</v>
      </c>
      <c r="P41" s="253"/>
      <c r="Q41" s="251">
        <v>-49647</v>
      </c>
      <c r="R41" s="253"/>
      <c r="S41" s="251">
        <v>1749097</v>
      </c>
      <c r="T41" s="253"/>
      <c r="U41" s="251">
        <v>-1749097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76" zoomScalePageLayoutView="43" workbookViewId="0" topLeftCell="A1">
      <selection activeCell="F19" sqref="F19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7" width="12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242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243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147012.2533730953</v>
      </c>
      <c r="D13" s="243" t="s">
        <v>260</v>
      </c>
      <c r="E13" s="242">
        <v>-13385.61924871258</v>
      </c>
      <c r="F13" s="244" t="s">
        <v>260</v>
      </c>
      <c r="G13" s="242">
        <v>63.09699999999998</v>
      </c>
      <c r="H13" s="244" t="s">
        <v>260</v>
      </c>
      <c r="I13" s="242">
        <v>-0.7829380408163189</v>
      </c>
      <c r="J13" s="244" t="s">
        <v>260</v>
      </c>
      <c r="K13" s="245" t="s">
        <v>260</v>
      </c>
      <c r="L13" s="246">
        <v>150735</v>
      </c>
      <c r="M13" s="247">
        <v>19482</v>
      </c>
      <c r="N13" s="244" t="s">
        <v>260</v>
      </c>
      <c r="O13" s="242">
        <v>-280.41330538666193</v>
      </c>
      <c r="P13" s="244" t="s">
        <v>260</v>
      </c>
      <c r="Q13" s="242">
        <v>-2155.5348809553434</v>
      </c>
      <c r="R13" s="244" t="s">
        <v>260</v>
      </c>
      <c r="S13" s="242">
        <v>150734.99999999988</v>
      </c>
      <c r="T13" s="248">
        <v>150735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670537.7888457831</v>
      </c>
      <c r="D14" s="243" t="s">
        <v>260</v>
      </c>
      <c r="E14" s="242">
        <v>108771.2253272892</v>
      </c>
      <c r="F14" s="244" t="s">
        <v>260</v>
      </c>
      <c r="G14" s="242">
        <v>-8168.195999999998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2907.145000000004</v>
      </c>
      <c r="N14" s="246">
        <v>750424.2119999994</v>
      </c>
      <c r="O14" s="242">
        <v>-104648.90999999997</v>
      </c>
      <c r="P14" s="244" t="s">
        <v>260</v>
      </c>
      <c r="Q14" s="242">
        <v>75994.15882692573</v>
      </c>
      <c r="R14" s="244" t="s">
        <v>260</v>
      </c>
      <c r="S14" s="242">
        <v>745393.2119999982</v>
      </c>
      <c r="T14" s="246">
        <v>750424.2119999994</v>
      </c>
      <c r="U14" s="242">
        <v>5031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907148.463146098</v>
      </c>
      <c r="D15" s="243" t="s">
        <v>260</v>
      </c>
      <c r="E15" s="242">
        <v>402352.55525337905</v>
      </c>
      <c r="F15" s="244" t="s">
        <v>260</v>
      </c>
      <c r="G15" s="242">
        <v>-5551.220000000001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11100.454000000027</v>
      </c>
      <c r="N15" s="246">
        <v>1514339</v>
      </c>
      <c r="O15" s="242">
        <v>-250770.81700000004</v>
      </c>
      <c r="P15" s="244" t="s">
        <v>260</v>
      </c>
      <c r="Q15" s="242">
        <v>-64624.435399468406</v>
      </c>
      <c r="R15" s="244" t="s">
        <v>260</v>
      </c>
      <c r="S15" s="242">
        <v>999655.0000000087</v>
      </c>
      <c r="T15" s="246">
        <v>1514339</v>
      </c>
      <c r="U15" s="242">
        <v>514684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-844501.3342839284</v>
      </c>
      <c r="D16" s="243" t="s">
        <v>260</v>
      </c>
      <c r="E16" s="242">
        <v>249.03601011448336</v>
      </c>
      <c r="F16" s="244" t="s">
        <v>260</v>
      </c>
      <c r="G16" s="242">
        <v>18.486999999999995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720116</v>
      </c>
      <c r="N16" s="244" t="s">
        <v>260</v>
      </c>
      <c r="O16" s="242">
        <v>48772.70199999999</v>
      </c>
      <c r="P16" s="244" t="s">
        <v>260</v>
      </c>
      <c r="Q16" s="242">
        <v>-24960.890726186095</v>
      </c>
      <c r="R16" s="244" t="s">
        <v>260</v>
      </c>
      <c r="S16" s="242">
        <v>-100306.00000000006</v>
      </c>
      <c r="T16" s="244" t="s">
        <v>260</v>
      </c>
      <c r="U16" s="245" t="s">
        <v>260</v>
      </c>
      <c r="V16" s="246">
        <v>-100306.00000000006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88593.78800000006</v>
      </c>
      <c r="J17" s="244" t="s">
        <v>260</v>
      </c>
      <c r="K17" s="245" t="s">
        <v>260</v>
      </c>
      <c r="L17" s="246">
        <v>-21687</v>
      </c>
      <c r="M17" s="249" t="s">
        <v>260</v>
      </c>
      <c r="N17" s="246">
        <v>110280.78800000006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88593.78800000006</v>
      </c>
      <c r="T17" s="246">
        <v>88593.78800000006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-6845</v>
      </c>
      <c r="M18" s="247">
        <v>-6845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-6845</v>
      </c>
      <c r="T18" s="246">
        <v>-6845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11980</v>
      </c>
      <c r="M19" s="247">
        <v>-2713</v>
      </c>
      <c r="N19" s="244" t="s">
        <v>260</v>
      </c>
      <c r="O19" s="242">
        <v>14693</v>
      </c>
      <c r="P19" s="244" t="s">
        <v>260</v>
      </c>
      <c r="Q19" s="242" t="s">
        <v>260</v>
      </c>
      <c r="R19" s="244" t="s">
        <v>260</v>
      </c>
      <c r="S19" s="242">
        <v>11980</v>
      </c>
      <c r="T19" s="246">
        <v>11980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263090</v>
      </c>
      <c r="M20" s="247">
        <v>294940</v>
      </c>
      <c r="N20" s="244" t="s">
        <v>260</v>
      </c>
      <c r="O20" s="242">
        <v>-22400</v>
      </c>
      <c r="P20" s="244" t="s">
        <v>260</v>
      </c>
      <c r="Q20" s="242">
        <v>-9450</v>
      </c>
      <c r="R20" s="244" t="s">
        <v>260</v>
      </c>
      <c r="S20" s="242">
        <v>263090</v>
      </c>
      <c r="T20" s="246">
        <v>263090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235740</v>
      </c>
      <c r="L21" s="244" t="s">
        <v>260</v>
      </c>
      <c r="M21" s="249" t="s">
        <v>260</v>
      </c>
      <c r="N21" s="246">
        <v>235740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235740</v>
      </c>
      <c r="T21" s="246">
        <v>235740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-7344</v>
      </c>
      <c r="N22" s="246">
        <v>-1497</v>
      </c>
      <c r="O22" s="245" t="s">
        <v>260</v>
      </c>
      <c r="P22" s="244" t="s">
        <v>260</v>
      </c>
      <c r="Q22" s="242">
        <v>-1497</v>
      </c>
      <c r="R22" s="246">
        <v>-7344</v>
      </c>
      <c r="S22" s="242">
        <v>-8841</v>
      </c>
      <c r="T22" s="246">
        <v>-8841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824526.9377715513</v>
      </c>
      <c r="E23" s="245" t="s">
        <v>260</v>
      </c>
      <c r="F23" s="246">
        <v>528586.6076132637</v>
      </c>
      <c r="G23" s="245" t="s">
        <v>260</v>
      </c>
      <c r="H23" s="246">
        <v>-65645.88400000008</v>
      </c>
      <c r="I23" s="245" t="s">
        <v>260</v>
      </c>
      <c r="J23" s="246">
        <v>-14691</v>
      </c>
      <c r="K23" s="245" t="s">
        <v>260</v>
      </c>
      <c r="L23" s="244" t="s">
        <v>260</v>
      </c>
      <c r="M23" s="247">
        <v>1429109.7370343544</v>
      </c>
      <c r="N23" s="246">
        <v>46.399999999999636</v>
      </c>
      <c r="O23" s="242">
        <v>108221.10094240168</v>
      </c>
      <c r="P23" s="246">
        <v>-920.7835338687519</v>
      </c>
      <c r="Q23" s="242">
        <v>138028.0776614959</v>
      </c>
      <c r="R23" s="246">
        <v>-12176.885464857332</v>
      </c>
      <c r="S23" s="242">
        <v>1675358.915638252</v>
      </c>
      <c r="T23" s="246">
        <v>1259725.3923860886</v>
      </c>
      <c r="U23" s="245" t="s">
        <v>260</v>
      </c>
      <c r="V23" s="246">
        <v>415633.5232521617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19254.739097572805</v>
      </c>
      <c r="D24" s="243" t="s">
        <v>260</v>
      </c>
      <c r="E24" s="242">
        <v>4156.009775002312</v>
      </c>
      <c r="F24" s="244" t="s">
        <v>260</v>
      </c>
      <c r="G24" s="242">
        <v>2000.288</v>
      </c>
      <c r="H24" s="244" t="s">
        <v>260</v>
      </c>
      <c r="I24" s="242">
        <v>-8306.995</v>
      </c>
      <c r="J24" s="244" t="s">
        <v>260</v>
      </c>
      <c r="K24" s="245" t="s">
        <v>260</v>
      </c>
      <c r="L24" s="244" t="s">
        <v>260</v>
      </c>
      <c r="M24" s="247">
        <v>74756.995</v>
      </c>
      <c r="N24" s="246">
        <v>61880</v>
      </c>
      <c r="O24" s="242">
        <v>31210</v>
      </c>
      <c r="P24" s="246">
        <v>4893</v>
      </c>
      <c r="Q24" s="242">
        <v>6092.909072554903</v>
      </c>
      <c r="R24" s="246">
        <v>92459.94594512996</v>
      </c>
      <c r="S24" s="242">
        <v>129163.94594513002</v>
      </c>
      <c r="T24" s="246">
        <v>159232.94594512996</v>
      </c>
      <c r="U24" s="242">
        <v>30206</v>
      </c>
      <c r="V24" s="246">
        <v>137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11636.61306078494</v>
      </c>
      <c r="D25" s="250">
        <v>-18181.7814953129</v>
      </c>
      <c r="E25" s="242">
        <v>-44686.72200692026</v>
      </c>
      <c r="F25" s="246">
        <v>35543.28631858784</v>
      </c>
      <c r="G25" s="245" t="s">
        <v>260</v>
      </c>
      <c r="H25" s="246">
        <v>-1011.5690000000177</v>
      </c>
      <c r="I25" s="242">
        <v>12863.10075099999</v>
      </c>
      <c r="J25" s="246">
        <v>20556.78737237725</v>
      </c>
      <c r="K25" s="245" t="s">
        <v>260</v>
      </c>
      <c r="L25" s="244" t="s">
        <v>260</v>
      </c>
      <c r="M25" s="249" t="s">
        <v>260</v>
      </c>
      <c r="N25" s="246">
        <v>-8341.745000000112</v>
      </c>
      <c r="O25" s="245" t="s">
        <v>260</v>
      </c>
      <c r="P25" s="244" t="s">
        <v>260</v>
      </c>
      <c r="Q25" s="245" t="s">
        <v>260</v>
      </c>
      <c r="R25" s="246">
        <v>-2940.9359236169284</v>
      </c>
      <c r="S25" s="242">
        <v>-20187.008195135328</v>
      </c>
      <c r="T25" s="246">
        <v>25624.04227203513</v>
      </c>
      <c r="U25" s="242">
        <v>41126</v>
      </c>
      <c r="V25" s="246">
        <v>-4685.050467170644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3231.1800000000003</v>
      </c>
      <c r="D26" s="243" t="s">
        <v>260</v>
      </c>
      <c r="E26" s="242">
        <v>11311.354043035179</v>
      </c>
      <c r="F26" s="246">
        <v>47989.166207069764</v>
      </c>
      <c r="G26" s="245" t="s">
        <v>260</v>
      </c>
      <c r="H26" s="246">
        <v>-3358.213999999978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30283.569617918693</v>
      </c>
      <c r="N26" s="244" t="s">
        <v>260</v>
      </c>
      <c r="O26" s="242">
        <v>43178.741546196456</v>
      </c>
      <c r="P26" s="244" t="s">
        <v>260</v>
      </c>
      <c r="Q26" s="242">
        <v>19701.154792849848</v>
      </c>
      <c r="R26" s="246">
        <v>63075.04779293027</v>
      </c>
      <c r="S26" s="242">
        <v>107706.00000000017</v>
      </c>
      <c r="T26" s="246">
        <v>107706.00000000006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9303.822899999992</v>
      </c>
      <c r="D27" s="243" t="s">
        <v>260</v>
      </c>
      <c r="E27" s="242">
        <v>286.9461253581868</v>
      </c>
      <c r="F27" s="244" t="s">
        <v>260</v>
      </c>
      <c r="G27" s="242">
        <v>-10.110495909506426</v>
      </c>
      <c r="H27" s="244" t="s">
        <v>260</v>
      </c>
      <c r="I27" s="242">
        <v>10155.675000000003</v>
      </c>
      <c r="J27" s="246">
        <v>133991.0000000005</v>
      </c>
      <c r="K27" s="245" t="s">
        <v>260</v>
      </c>
      <c r="L27" s="244" t="s">
        <v>260</v>
      </c>
      <c r="M27" s="247">
        <v>248744.21190223563</v>
      </c>
      <c r="N27" s="244" t="s">
        <v>260</v>
      </c>
      <c r="O27" s="242">
        <v>-150625.17071562726</v>
      </c>
      <c r="P27" s="244" t="s">
        <v>260</v>
      </c>
      <c r="Q27" s="242">
        <v>26460.62528394346</v>
      </c>
      <c r="R27" s="244" t="s">
        <v>260</v>
      </c>
      <c r="S27" s="242">
        <v>144316.0000000005</v>
      </c>
      <c r="T27" s="246">
        <v>133991.0000000005</v>
      </c>
      <c r="U27" s="242">
        <v>-10325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9496.080000000002</v>
      </c>
      <c r="D28" s="243" t="s">
        <v>260</v>
      </c>
      <c r="E28" s="242">
        <v>-3424.9285392654965</v>
      </c>
      <c r="F28" s="246">
        <v>76855.89646090951</v>
      </c>
      <c r="G28" s="242">
        <v>2663.5716739288055</v>
      </c>
      <c r="H28" s="246">
        <v>46735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54952.18452450191</v>
      </c>
      <c r="N28" s="244" t="s">
        <v>260</v>
      </c>
      <c r="O28" s="242">
        <v>23966.975242052227</v>
      </c>
      <c r="P28" s="246">
        <v>4515</v>
      </c>
      <c r="Q28" s="242">
        <v>62044.11709878297</v>
      </c>
      <c r="R28" s="246">
        <v>15774.103539090545</v>
      </c>
      <c r="S28" s="242">
        <v>149698.0000000004</v>
      </c>
      <c r="T28" s="246">
        <v>143880.00000000006</v>
      </c>
      <c r="U28" s="242">
        <v>-5818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-25506.862756288174</v>
      </c>
      <c r="D29" s="243" t="s">
        <v>260</v>
      </c>
      <c r="E29" s="242">
        <v>1524.5405132007445</v>
      </c>
      <c r="F29" s="244" t="s">
        <v>260</v>
      </c>
      <c r="G29" s="242">
        <v>1506.6329999999998</v>
      </c>
      <c r="H29" s="244" t="s">
        <v>260</v>
      </c>
      <c r="I29" s="245" t="s">
        <v>260</v>
      </c>
      <c r="J29" s="244" t="s">
        <v>260</v>
      </c>
      <c r="K29" s="245" t="s">
        <v>260</v>
      </c>
      <c r="L29" s="244" t="s">
        <v>260</v>
      </c>
      <c r="M29" s="247">
        <v>3772.0229999999938</v>
      </c>
      <c r="N29" s="246">
        <v>243801</v>
      </c>
      <c r="O29" s="242">
        <v>205995.49142296123</v>
      </c>
      <c r="P29" s="244" t="s">
        <v>260</v>
      </c>
      <c r="Q29" s="242">
        <v>27623.1748201261</v>
      </c>
      <c r="R29" s="244" t="s">
        <v>260</v>
      </c>
      <c r="S29" s="242">
        <v>214914.99999999988</v>
      </c>
      <c r="T29" s="246">
        <v>243801</v>
      </c>
      <c r="U29" s="242">
        <v>28886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32082.732801923295</v>
      </c>
      <c r="D30" s="243" t="s">
        <v>260</v>
      </c>
      <c r="E30" s="242">
        <v>-10978.051725948404</v>
      </c>
      <c r="F30" s="244" t="s">
        <v>260</v>
      </c>
      <c r="G30" s="242">
        <v>-2535.644324050423</v>
      </c>
      <c r="H30" s="244" t="s">
        <v>260</v>
      </c>
      <c r="I30" s="242">
        <v>988.5835410746149</v>
      </c>
      <c r="J30" s="244" t="s">
        <v>260</v>
      </c>
      <c r="K30" s="245" t="s">
        <v>260</v>
      </c>
      <c r="L30" s="244" t="s">
        <v>260</v>
      </c>
      <c r="M30" s="247">
        <v>1049.0569850890315</v>
      </c>
      <c r="N30" s="246">
        <v>-372.46099999999984</v>
      </c>
      <c r="O30" s="242">
        <v>-28166.416386781726</v>
      </c>
      <c r="P30" s="244" t="s">
        <v>260</v>
      </c>
      <c r="Q30" s="242">
        <v>14866.210905065978</v>
      </c>
      <c r="R30" s="246">
        <v>8037</v>
      </c>
      <c r="S30" s="242">
        <v>7306.471796372367</v>
      </c>
      <c r="T30" s="246">
        <v>7664.539</v>
      </c>
      <c r="U30" s="242">
        <v>358.0672036276683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-28297.618753244005</v>
      </c>
      <c r="D31" s="243" t="s">
        <v>260</v>
      </c>
      <c r="E31" s="242">
        <v>-11274.365723803247</v>
      </c>
      <c r="F31" s="246">
        <v>-119250.58987999998</v>
      </c>
      <c r="G31" s="242">
        <v>-100.56349158064931</v>
      </c>
      <c r="H31" s="244" t="s">
        <v>260</v>
      </c>
      <c r="I31" s="242">
        <v>-2353.405320814582</v>
      </c>
      <c r="J31" s="244" t="s">
        <v>260</v>
      </c>
      <c r="K31" s="245" t="s">
        <v>260</v>
      </c>
      <c r="L31" s="244" t="s">
        <v>260</v>
      </c>
      <c r="M31" s="247">
        <v>-947.2294294176467</v>
      </c>
      <c r="N31" s="246">
        <v>4106</v>
      </c>
      <c r="O31" s="242">
        <v>-4983.523691541134</v>
      </c>
      <c r="P31" s="246">
        <v>1149</v>
      </c>
      <c r="Q31" s="242">
        <v>-10790.53255154363</v>
      </c>
      <c r="R31" s="246">
        <v>23564</v>
      </c>
      <c r="S31" s="242">
        <v>-58747.23896194491</v>
      </c>
      <c r="T31" s="246">
        <v>-90431.58987999998</v>
      </c>
      <c r="U31" s="242">
        <v>-31684.350918055083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227295.19958485302</v>
      </c>
      <c r="D32" s="243" t="s">
        <v>260</v>
      </c>
      <c r="E32" s="242">
        <v>100624</v>
      </c>
      <c r="F32" s="246">
        <v>117286.81714805774</v>
      </c>
      <c r="G32" s="242" t="s">
        <v>260</v>
      </c>
      <c r="H32" s="246">
        <v>10066.367000000086</v>
      </c>
      <c r="I32" s="242">
        <v>39650</v>
      </c>
      <c r="J32" s="244" t="s">
        <v>260</v>
      </c>
      <c r="K32" s="242">
        <v>-595.142</v>
      </c>
      <c r="L32" s="244" t="s">
        <v>260</v>
      </c>
      <c r="M32" s="247">
        <v>5481</v>
      </c>
      <c r="N32" s="246">
        <v>125513.95500999992</v>
      </c>
      <c r="O32" s="242">
        <v>1692</v>
      </c>
      <c r="P32" s="246">
        <v>12023.866939999978</v>
      </c>
      <c r="Q32" s="242">
        <v>107806</v>
      </c>
      <c r="R32" s="246">
        <v>223701.09114052448</v>
      </c>
      <c r="S32" s="242">
        <v>481953.057584853</v>
      </c>
      <c r="T32" s="246">
        <v>488592.0972385822</v>
      </c>
      <c r="U32" s="242">
        <v>6639.039653729182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1427934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1427934</v>
      </c>
      <c r="Q33" s="245" t="s">
        <v>260</v>
      </c>
      <c r="R33" s="244" t="s">
        <v>260</v>
      </c>
      <c r="S33" s="242">
        <v>1427934</v>
      </c>
      <c r="T33" s="246">
        <v>1427934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303759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303759</v>
      </c>
      <c r="Q34" s="245" t="s">
        <v>260</v>
      </c>
      <c r="R34" s="244" t="s">
        <v>260</v>
      </c>
      <c r="S34" s="242">
        <v>303759</v>
      </c>
      <c r="T34" s="246">
        <v>303759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211164.03394605964</v>
      </c>
      <c r="D35" s="250">
        <v>-49155.51911643788</v>
      </c>
      <c r="E35" s="242">
        <v>217993.006329095</v>
      </c>
      <c r="F35" s="246">
        <v>457486.0253915926</v>
      </c>
      <c r="G35" s="242">
        <v>-21151.53899999999</v>
      </c>
      <c r="H35" s="246">
        <v>-13626.005000000063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408005.50127515465</v>
      </c>
      <c r="T35" s="246">
        <v>394704.50127515465</v>
      </c>
      <c r="U35" s="242">
        <v>-19618</v>
      </c>
      <c r="V35" s="246">
        <v>-6317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27070</v>
      </c>
      <c r="D36" s="243" t="s">
        <v>260</v>
      </c>
      <c r="E36" s="242">
        <v>184083.03464008504</v>
      </c>
      <c r="F36" s="244" t="s">
        <v>260</v>
      </c>
      <c r="G36" s="242">
        <v>353.09799999999996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72736.655</v>
      </c>
      <c r="N36" s="244" t="s">
        <v>260</v>
      </c>
      <c r="O36" s="247">
        <v>23375.517416823805</v>
      </c>
      <c r="P36" s="244" t="s">
        <v>260</v>
      </c>
      <c r="Q36" s="242">
        <v>77751.69494309113</v>
      </c>
      <c r="R36" s="244" t="s">
        <v>260</v>
      </c>
      <c r="S36" s="242">
        <v>385370</v>
      </c>
      <c r="T36" s="244" t="s">
        <v>260</v>
      </c>
      <c r="U36" s="245" t="s">
        <v>260</v>
      </c>
      <c r="V36" s="246">
        <v>385370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21853.985824736013</v>
      </c>
      <c r="D37" s="243" t="s">
        <v>260</v>
      </c>
      <c r="E37" s="242">
        <v>12314.888079527656</v>
      </c>
      <c r="F37" s="246">
        <v>-44046</v>
      </c>
      <c r="G37" s="242">
        <v>41.974999999999966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30399</v>
      </c>
      <c r="N37" s="244" t="s">
        <v>260</v>
      </c>
      <c r="O37" s="242">
        <v>1576157.24768052</v>
      </c>
      <c r="P37" s="244" t="s">
        <v>260</v>
      </c>
      <c r="Q37" s="242">
        <v>93125.90341521623</v>
      </c>
      <c r="R37" s="246" t="s">
        <v>260</v>
      </c>
      <c r="S37" s="242">
        <v>1733892.9999999998</v>
      </c>
      <c r="T37" s="246">
        <v>-44046</v>
      </c>
      <c r="U37" s="242">
        <v>-44046</v>
      </c>
      <c r="V37" s="246">
        <v>1733892.9999999998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395240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395240</v>
      </c>
      <c r="T38" s="244" t="s">
        <v>260</v>
      </c>
      <c r="U38" s="245" t="s">
        <v>260</v>
      </c>
      <c r="V38" s="246">
        <v>395240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300460.00858368503</v>
      </c>
      <c r="D39" s="243" t="s">
        <v>260</v>
      </c>
      <c r="E39" s="242">
        <v>518028.3905664782</v>
      </c>
      <c r="F39" s="244" t="s">
        <v>260</v>
      </c>
      <c r="G39" s="242">
        <v>-10931.11699999997</v>
      </c>
      <c r="H39" s="244" t="s">
        <v>260</v>
      </c>
      <c r="I39" s="242">
        <v>28131.711874078377</v>
      </c>
      <c r="J39" s="244" t="s">
        <v>260</v>
      </c>
      <c r="K39" s="242">
        <v>-551290.1713610217</v>
      </c>
      <c r="L39" s="244" t="s">
        <v>260</v>
      </c>
      <c r="M39" s="247">
        <v>132645</v>
      </c>
      <c r="N39" s="244" t="s">
        <v>260</v>
      </c>
      <c r="O39" s="242">
        <v>-349118.50944916066</v>
      </c>
      <c r="P39" s="244" t="s">
        <v>260</v>
      </c>
      <c r="Q39" s="242">
        <v>-106832.45879469649</v>
      </c>
      <c r="R39" s="244" t="s">
        <v>260</v>
      </c>
      <c r="S39" s="242">
        <v>-38907.14558063727</v>
      </c>
      <c r="T39" s="244" t="s">
        <v>260</v>
      </c>
      <c r="U39" s="242">
        <v>-83743.32720435399</v>
      </c>
      <c r="V39" s="246">
        <v>-122650.47278499119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3430934.0853711306</v>
      </c>
      <c r="D40" s="243">
        <v>757189.6371598005</v>
      </c>
      <c r="E40" s="245">
        <v>1477945.299417915</v>
      </c>
      <c r="F40" s="244">
        <v>1100451.2092594812</v>
      </c>
      <c r="G40" s="245">
        <v>-41801.240637611736</v>
      </c>
      <c r="H40" s="244">
        <v>-26840.30500000005</v>
      </c>
      <c r="I40" s="245">
        <v>169721.67590729764</v>
      </c>
      <c r="J40" s="244">
        <v>139856.78737237776</v>
      </c>
      <c r="K40" s="245">
        <v>79094.68663897831</v>
      </c>
      <c r="L40" s="244">
        <v>397273</v>
      </c>
      <c r="M40" s="249">
        <v>3114625.802634682</v>
      </c>
      <c r="N40" s="244">
        <v>3035920.149009999</v>
      </c>
      <c r="O40" s="245">
        <v>1166269.0157024579</v>
      </c>
      <c r="P40" s="244">
        <v>1753353.0834061312</v>
      </c>
      <c r="Q40" s="245">
        <v>429183.1744672023</v>
      </c>
      <c r="R40" s="244">
        <v>404149.367029201</v>
      </c>
      <c r="S40" s="245">
        <v>9825972.499502052</v>
      </c>
      <c r="T40" s="244">
        <v>7561352.928236991</v>
      </c>
      <c r="U40" s="245">
        <v>431695.4287349478</v>
      </c>
      <c r="V40" s="244">
        <v>2696314.999999999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2673744</v>
      </c>
      <c r="D41" s="252"/>
      <c r="E41" s="251">
        <v>377494</v>
      </c>
      <c r="F41" s="253"/>
      <c r="G41" s="251">
        <v>-14961</v>
      </c>
      <c r="H41" s="253"/>
      <c r="I41" s="251">
        <v>29865</v>
      </c>
      <c r="J41" s="253"/>
      <c r="K41" s="251">
        <v>-318178</v>
      </c>
      <c r="L41" s="253"/>
      <c r="M41" s="254">
        <v>78706</v>
      </c>
      <c r="N41" s="253"/>
      <c r="O41" s="251">
        <v>-587084</v>
      </c>
      <c r="P41" s="253"/>
      <c r="Q41" s="251">
        <v>25034</v>
      </c>
      <c r="R41" s="253"/>
      <c r="S41" s="251">
        <v>2264620</v>
      </c>
      <c r="T41" s="253"/>
      <c r="U41" s="251">
        <v>-2264620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60" zoomScaleNormal="60" zoomScaleSheetLayoutView="76" zoomScalePageLayoutView="43" workbookViewId="0" topLeftCell="A1">
      <selection activeCell="Z10" sqref="Z10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2.09765625" style="2" bestFit="1" customWidth="1"/>
    <col min="27" max="27" width="10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244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245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88248.23201998696</v>
      </c>
      <c r="D13" s="243" t="s">
        <v>260</v>
      </c>
      <c r="E13" s="242">
        <v>20669.272787538823</v>
      </c>
      <c r="F13" s="244" t="s">
        <v>260</v>
      </c>
      <c r="G13" s="242">
        <v>-14.132999999999981</v>
      </c>
      <c r="H13" s="244" t="s">
        <v>260</v>
      </c>
      <c r="I13" s="242">
        <v>-1.94316400000001</v>
      </c>
      <c r="J13" s="244" t="s">
        <v>260</v>
      </c>
      <c r="K13" s="245" t="s">
        <v>260</v>
      </c>
      <c r="L13" s="246">
        <v>97905</v>
      </c>
      <c r="M13" s="247">
        <v>-6606</v>
      </c>
      <c r="N13" s="244" t="s">
        <v>260</v>
      </c>
      <c r="O13" s="242">
        <v>17.125284887117004</v>
      </c>
      <c r="P13" s="244" t="s">
        <v>260</v>
      </c>
      <c r="Q13" s="242">
        <v>-4407.553928412928</v>
      </c>
      <c r="R13" s="244" t="s">
        <v>260</v>
      </c>
      <c r="S13" s="242">
        <v>97904.99999999997</v>
      </c>
      <c r="T13" s="248">
        <v>97905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413822.8495118823</v>
      </c>
      <c r="D14" s="243" t="s">
        <v>260</v>
      </c>
      <c r="E14" s="242">
        <v>196609.18101008562</v>
      </c>
      <c r="F14" s="244" t="s">
        <v>260</v>
      </c>
      <c r="G14" s="242">
        <v>3535.7019999999993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10080.993000000002</v>
      </c>
      <c r="N14" s="246">
        <v>963721.4910000004</v>
      </c>
      <c r="O14" s="242">
        <v>177000.62199999997</v>
      </c>
      <c r="P14" s="244" t="s">
        <v>260</v>
      </c>
      <c r="Q14" s="242">
        <v>181485.143478034</v>
      </c>
      <c r="R14" s="244" t="s">
        <v>260</v>
      </c>
      <c r="S14" s="242">
        <v>982534.491000002</v>
      </c>
      <c r="T14" s="246">
        <v>963721.4910000004</v>
      </c>
      <c r="U14" s="242">
        <v>-18813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946937.056410823</v>
      </c>
      <c r="D15" s="243" t="s">
        <v>260</v>
      </c>
      <c r="E15" s="242">
        <v>163652.05786012998</v>
      </c>
      <c r="F15" s="244" t="s">
        <v>260</v>
      </c>
      <c r="G15" s="242">
        <v>3474.3169999999955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90140</v>
      </c>
      <c r="N15" s="246">
        <v>762746.8999999985</v>
      </c>
      <c r="O15" s="242">
        <v>-165613.8670000001</v>
      </c>
      <c r="P15" s="244" t="s">
        <v>260</v>
      </c>
      <c r="Q15" s="242">
        <v>-45581.66427096038</v>
      </c>
      <c r="R15" s="244" t="s">
        <v>260</v>
      </c>
      <c r="S15" s="242">
        <v>993007.8999999926</v>
      </c>
      <c r="T15" s="246">
        <v>762746.8999999985</v>
      </c>
      <c r="U15" s="242">
        <v>-230261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-434368.26764537214</v>
      </c>
      <c r="D16" s="243" t="s">
        <v>260</v>
      </c>
      <c r="E16" s="242">
        <v>-1043.4223546278743</v>
      </c>
      <c r="F16" s="244" t="s">
        <v>260</v>
      </c>
      <c r="G16" s="242">
        <v>5.531000000000006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-74482</v>
      </c>
      <c r="N16" s="244" t="s">
        <v>260</v>
      </c>
      <c r="O16" s="242">
        <v>-59801.179000000004</v>
      </c>
      <c r="P16" s="244" t="s">
        <v>260</v>
      </c>
      <c r="Q16" s="242">
        <v>46721.337999999996</v>
      </c>
      <c r="R16" s="244" t="s">
        <v>260</v>
      </c>
      <c r="S16" s="242">
        <v>-522968</v>
      </c>
      <c r="T16" s="244" t="s">
        <v>260</v>
      </c>
      <c r="U16" s="245" t="s">
        <v>260</v>
      </c>
      <c r="V16" s="246">
        <v>-522968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179444.60899999994</v>
      </c>
      <c r="J17" s="244" t="s">
        <v>260</v>
      </c>
      <c r="K17" s="245" t="s">
        <v>260</v>
      </c>
      <c r="L17" s="246">
        <v>65075</v>
      </c>
      <c r="M17" s="249" t="s">
        <v>260</v>
      </c>
      <c r="N17" s="246">
        <v>114369.60899999994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179444.60899999994</v>
      </c>
      <c r="T17" s="246">
        <v>179444.60899999994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92464</v>
      </c>
      <c r="M18" s="247">
        <v>92464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92464</v>
      </c>
      <c r="T18" s="246">
        <v>92464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-3220</v>
      </c>
      <c r="M19" s="247">
        <v>-9701</v>
      </c>
      <c r="N19" s="244" t="s">
        <v>260</v>
      </c>
      <c r="O19" s="242">
        <v>6480</v>
      </c>
      <c r="P19" s="244" t="s">
        <v>260</v>
      </c>
      <c r="Q19" s="242">
        <v>1</v>
      </c>
      <c r="R19" s="244" t="s">
        <v>260</v>
      </c>
      <c r="S19" s="242">
        <v>-3220</v>
      </c>
      <c r="T19" s="246">
        <v>-3220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438400</v>
      </c>
      <c r="M20" s="247">
        <v>392400</v>
      </c>
      <c r="N20" s="244" t="s">
        <v>260</v>
      </c>
      <c r="O20" s="242">
        <v>45600</v>
      </c>
      <c r="P20" s="244" t="s">
        <v>260</v>
      </c>
      <c r="Q20" s="242">
        <v>400</v>
      </c>
      <c r="R20" s="244" t="s">
        <v>260</v>
      </c>
      <c r="S20" s="242">
        <v>438400</v>
      </c>
      <c r="T20" s="246">
        <v>438400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428594</v>
      </c>
      <c r="L21" s="244" t="s">
        <v>260</v>
      </c>
      <c r="M21" s="249" t="s">
        <v>260</v>
      </c>
      <c r="N21" s="246">
        <v>428594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428594</v>
      </c>
      <c r="T21" s="246">
        <v>428594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4431</v>
      </c>
      <c r="N22" s="246">
        <v>103</v>
      </c>
      <c r="O22" s="245" t="s">
        <v>260</v>
      </c>
      <c r="P22" s="244" t="s">
        <v>260</v>
      </c>
      <c r="Q22" s="242">
        <v>103</v>
      </c>
      <c r="R22" s="246">
        <v>4431</v>
      </c>
      <c r="S22" s="242">
        <v>4534</v>
      </c>
      <c r="T22" s="246">
        <v>4534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491868.3710426949</v>
      </c>
      <c r="E23" s="245" t="s">
        <v>260</v>
      </c>
      <c r="F23" s="246">
        <v>332509.2093038801</v>
      </c>
      <c r="G23" s="245" t="s">
        <v>260</v>
      </c>
      <c r="H23" s="246">
        <v>-34695.81999999995</v>
      </c>
      <c r="I23" s="245" t="s">
        <v>260</v>
      </c>
      <c r="J23" s="246">
        <v>-69280</v>
      </c>
      <c r="K23" s="245" t="s">
        <v>260</v>
      </c>
      <c r="L23" s="244" t="s">
        <v>260</v>
      </c>
      <c r="M23" s="247">
        <v>941972.6026660018</v>
      </c>
      <c r="N23" s="246">
        <v>-569.442</v>
      </c>
      <c r="O23" s="242">
        <v>-11515.988352256827</v>
      </c>
      <c r="P23" s="246">
        <v>-59.00844973778658</v>
      </c>
      <c r="Q23" s="242">
        <v>153645.60283480154</v>
      </c>
      <c r="R23" s="246">
        <v>162451.66779344133</v>
      </c>
      <c r="S23" s="242">
        <v>1084102.2171485466</v>
      </c>
      <c r="T23" s="246">
        <v>882224.9776902786</v>
      </c>
      <c r="U23" s="245" t="s">
        <v>260</v>
      </c>
      <c r="V23" s="246">
        <v>201877.23945827363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85715.26274743158</v>
      </c>
      <c r="D24" s="243" t="s">
        <v>260</v>
      </c>
      <c r="E24" s="242">
        <v>-18078.797636240517</v>
      </c>
      <c r="F24" s="244" t="s">
        <v>260</v>
      </c>
      <c r="G24" s="242">
        <v>-920</v>
      </c>
      <c r="H24" s="244" t="s">
        <v>260</v>
      </c>
      <c r="I24" s="242">
        <v>-6916.996999999999</v>
      </c>
      <c r="J24" s="244" t="s">
        <v>260</v>
      </c>
      <c r="K24" s="245" t="s">
        <v>260</v>
      </c>
      <c r="L24" s="244" t="s">
        <v>260</v>
      </c>
      <c r="M24" s="247">
        <v>42924.12400000001</v>
      </c>
      <c r="N24" s="246">
        <v>35073</v>
      </c>
      <c r="O24" s="242">
        <v>120798.42300000001</v>
      </c>
      <c r="P24" s="246">
        <v>8500</v>
      </c>
      <c r="Q24" s="242">
        <v>98884.30919425999</v>
      </c>
      <c r="R24" s="246">
        <v>169469.324305451</v>
      </c>
      <c r="S24" s="242">
        <v>322406.32430545107</v>
      </c>
      <c r="T24" s="246">
        <v>213042.324305451</v>
      </c>
      <c r="U24" s="242">
        <v>-112338</v>
      </c>
      <c r="V24" s="246">
        <v>-2974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5202.465711341276</v>
      </c>
      <c r="D25" s="250">
        <v>-3737.4892695382878</v>
      </c>
      <c r="E25" s="242">
        <v>35001.854559512634</v>
      </c>
      <c r="F25" s="246">
        <v>63154.55723254115</v>
      </c>
      <c r="G25" s="245" t="s">
        <v>260</v>
      </c>
      <c r="H25" s="246">
        <v>-3180.8729999999923</v>
      </c>
      <c r="I25" s="242">
        <v>-31252.02527280571</v>
      </c>
      <c r="J25" s="246">
        <v>-15865.370123595421</v>
      </c>
      <c r="K25" s="245" t="s">
        <v>260</v>
      </c>
      <c r="L25" s="244" t="s">
        <v>260</v>
      </c>
      <c r="M25" s="249" t="s">
        <v>260</v>
      </c>
      <c r="N25" s="246">
        <v>29304.61400000006</v>
      </c>
      <c r="O25" s="245" t="s">
        <v>260</v>
      </c>
      <c r="P25" s="244" t="s">
        <v>260</v>
      </c>
      <c r="Q25" s="245" t="s">
        <v>260</v>
      </c>
      <c r="R25" s="246">
        <v>3693.9727558187633</v>
      </c>
      <c r="S25" s="242">
        <v>8952.2949980482</v>
      </c>
      <c r="T25" s="246">
        <v>73369.41159522627</v>
      </c>
      <c r="U25" s="242">
        <v>76126</v>
      </c>
      <c r="V25" s="246">
        <v>11708.883402821928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1171.6800000000003</v>
      </c>
      <c r="D26" s="243" t="s">
        <v>260</v>
      </c>
      <c r="E26" s="242">
        <v>-18.107513456372544</v>
      </c>
      <c r="F26" s="246">
        <v>35736.834538608324</v>
      </c>
      <c r="G26" s="242">
        <v>730.6045184289883</v>
      </c>
      <c r="H26" s="246">
        <v>-104718.81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46660.19983916939</v>
      </c>
      <c r="N26" s="244" t="s">
        <v>260</v>
      </c>
      <c r="O26" s="242">
        <v>-88675.47554475405</v>
      </c>
      <c r="P26" s="244" t="s">
        <v>260</v>
      </c>
      <c r="Q26" s="242">
        <v>79187.09870061238</v>
      </c>
      <c r="R26" s="246">
        <v>108037.97546139156</v>
      </c>
      <c r="S26" s="242">
        <v>39056.000000000335</v>
      </c>
      <c r="T26" s="246">
        <v>39055.99999999988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3872.952900000004</v>
      </c>
      <c r="D27" s="243" t="s">
        <v>260</v>
      </c>
      <c r="E27" s="242">
        <v>-51.22865720623486</v>
      </c>
      <c r="F27" s="244" t="s">
        <v>260</v>
      </c>
      <c r="G27" s="242">
        <v>1381.6773433669873</v>
      </c>
      <c r="H27" s="244" t="s">
        <v>260</v>
      </c>
      <c r="I27" s="242">
        <v>19239.519</v>
      </c>
      <c r="J27" s="246">
        <v>91373.99999999977</v>
      </c>
      <c r="K27" s="245" t="s">
        <v>260</v>
      </c>
      <c r="L27" s="244" t="s">
        <v>260</v>
      </c>
      <c r="M27" s="247">
        <v>272233.8209312917</v>
      </c>
      <c r="N27" s="244" t="s">
        <v>260</v>
      </c>
      <c r="O27" s="242">
        <v>-227300.2855031225</v>
      </c>
      <c r="P27" s="244" t="s">
        <v>260</v>
      </c>
      <c r="Q27" s="242">
        <v>43401.54398566985</v>
      </c>
      <c r="R27" s="244" t="s">
        <v>260</v>
      </c>
      <c r="S27" s="242">
        <v>112777.99999999977</v>
      </c>
      <c r="T27" s="246">
        <v>91373.99999999977</v>
      </c>
      <c r="U27" s="242">
        <v>-21404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-162.49199999999837</v>
      </c>
      <c r="D28" s="243" t="s">
        <v>260</v>
      </c>
      <c r="E28" s="242">
        <v>1292.946735003341</v>
      </c>
      <c r="F28" s="246">
        <v>-8645.520245401189</v>
      </c>
      <c r="G28" s="242">
        <v>4242.305638488513</v>
      </c>
      <c r="H28" s="246">
        <v>825</v>
      </c>
      <c r="I28" s="242">
        <v>10000</v>
      </c>
      <c r="J28" s="244" t="s">
        <v>260</v>
      </c>
      <c r="K28" s="245" t="s">
        <v>260</v>
      </c>
      <c r="L28" s="244" t="s">
        <v>260</v>
      </c>
      <c r="M28" s="247">
        <v>126554.56670170394</v>
      </c>
      <c r="N28" s="244" t="s">
        <v>260</v>
      </c>
      <c r="O28" s="242">
        <v>-158580.62963415135</v>
      </c>
      <c r="P28" s="246" t="s">
        <v>260</v>
      </c>
      <c r="Q28" s="242">
        <v>58850.30255895521</v>
      </c>
      <c r="R28" s="246">
        <v>5358.520245401276</v>
      </c>
      <c r="S28" s="242">
        <v>42196.99999999965</v>
      </c>
      <c r="T28" s="246">
        <v>-2461.9999999999127</v>
      </c>
      <c r="U28" s="242">
        <v>-44659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10461.628254690513</v>
      </c>
      <c r="D29" s="243" t="s">
        <v>260</v>
      </c>
      <c r="E29" s="242">
        <v>1508.944023100742</v>
      </c>
      <c r="F29" s="244" t="s">
        <v>260</v>
      </c>
      <c r="G29" s="242">
        <v>540.6229999999996</v>
      </c>
      <c r="H29" s="244" t="s">
        <v>260</v>
      </c>
      <c r="I29" s="242">
        <v>5000</v>
      </c>
      <c r="J29" s="244" t="s">
        <v>260</v>
      </c>
      <c r="K29" s="245" t="s">
        <v>260</v>
      </c>
      <c r="L29" s="244" t="s">
        <v>260</v>
      </c>
      <c r="M29" s="247">
        <v>21101.467999999993</v>
      </c>
      <c r="N29" s="246">
        <v>12292</v>
      </c>
      <c r="O29" s="242">
        <v>-13731.948659270769</v>
      </c>
      <c r="P29" s="244" t="s">
        <v>260</v>
      </c>
      <c r="Q29" s="242">
        <v>-487.7146185203019</v>
      </c>
      <c r="R29" s="244" t="s">
        <v>260</v>
      </c>
      <c r="S29" s="242">
        <v>24393.000000000175</v>
      </c>
      <c r="T29" s="246">
        <v>12292</v>
      </c>
      <c r="U29" s="242">
        <v>-12101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-12856.130521954037</v>
      </c>
      <c r="D30" s="243" t="s">
        <v>260</v>
      </c>
      <c r="E30" s="242">
        <v>82825.25196933572</v>
      </c>
      <c r="F30" s="244" t="s">
        <v>260</v>
      </c>
      <c r="G30" s="242">
        <v>1683.0449227518675</v>
      </c>
      <c r="H30" s="244" t="s">
        <v>260</v>
      </c>
      <c r="I30" s="242">
        <v>1586.4233828293218</v>
      </c>
      <c r="J30" s="244" t="s">
        <v>260</v>
      </c>
      <c r="K30" s="245" t="s">
        <v>260</v>
      </c>
      <c r="L30" s="244" t="s">
        <v>260</v>
      </c>
      <c r="M30" s="247">
        <v>10404.69409008095</v>
      </c>
      <c r="N30" s="246">
        <v>-29.887000000000114</v>
      </c>
      <c r="O30" s="242">
        <v>124039.63244741986</v>
      </c>
      <c r="P30" s="244" t="s">
        <v>260</v>
      </c>
      <c r="Q30" s="242">
        <v>20429.514213830596</v>
      </c>
      <c r="R30" s="246">
        <v>228871</v>
      </c>
      <c r="S30" s="242">
        <v>228112.4305042943</v>
      </c>
      <c r="T30" s="246">
        <v>228841.113</v>
      </c>
      <c r="U30" s="242">
        <v>728.6824957052604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59222.003664429045</v>
      </c>
      <c r="D31" s="243" t="s">
        <v>260</v>
      </c>
      <c r="E31" s="242">
        <v>23852.494012446088</v>
      </c>
      <c r="F31" s="246">
        <v>118695.01126</v>
      </c>
      <c r="G31" s="242">
        <v>240.89265837990354</v>
      </c>
      <c r="H31" s="244" t="s">
        <v>260</v>
      </c>
      <c r="I31" s="242">
        <v>5125.194248975563</v>
      </c>
      <c r="J31" s="244" t="s">
        <v>260</v>
      </c>
      <c r="K31" s="245" t="s">
        <v>260</v>
      </c>
      <c r="L31" s="244" t="s">
        <v>260</v>
      </c>
      <c r="M31" s="247">
        <v>1929.912134408318</v>
      </c>
      <c r="N31" s="246">
        <v>1500</v>
      </c>
      <c r="O31" s="242">
        <v>10797.917705492866</v>
      </c>
      <c r="P31" s="246">
        <v>1700</v>
      </c>
      <c r="Q31" s="242">
        <v>22129.566958302505</v>
      </c>
      <c r="R31" s="246">
        <v>69552</v>
      </c>
      <c r="S31" s="242">
        <v>123297.9813824343</v>
      </c>
      <c r="T31" s="246">
        <v>191447.01126</v>
      </c>
      <c r="U31" s="242">
        <v>68149.02987756571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107163.18679017558</v>
      </c>
      <c r="D32" s="243" t="s">
        <v>260</v>
      </c>
      <c r="E32" s="242">
        <v>48305</v>
      </c>
      <c r="F32" s="246">
        <v>71247.63444431499</v>
      </c>
      <c r="G32" s="242">
        <v>43</v>
      </c>
      <c r="H32" s="246">
        <v>10893.113999999943</v>
      </c>
      <c r="I32" s="242">
        <v>18738</v>
      </c>
      <c r="J32" s="244" t="s">
        <v>260</v>
      </c>
      <c r="K32" s="242" t="s">
        <v>260</v>
      </c>
      <c r="L32" s="244" t="s">
        <v>260</v>
      </c>
      <c r="M32" s="247">
        <v>2150</v>
      </c>
      <c r="N32" s="246">
        <v>104151.23607999971</v>
      </c>
      <c r="O32" s="242">
        <v>1027</v>
      </c>
      <c r="P32" s="246">
        <v>41226.96757000004</v>
      </c>
      <c r="Q32" s="242">
        <v>52898</v>
      </c>
      <c r="R32" s="246">
        <v>15596.406860515941</v>
      </c>
      <c r="S32" s="242">
        <v>230324.18679017556</v>
      </c>
      <c r="T32" s="246">
        <v>243115.35895483062</v>
      </c>
      <c r="U32" s="242">
        <v>12791.17216465504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1621038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1621038</v>
      </c>
      <c r="Q33" s="245" t="s">
        <v>260</v>
      </c>
      <c r="R33" s="244" t="s">
        <v>260</v>
      </c>
      <c r="S33" s="242">
        <v>1621038</v>
      </c>
      <c r="T33" s="246">
        <v>1621038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147787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147787</v>
      </c>
      <c r="Q34" s="245" t="s">
        <v>260</v>
      </c>
      <c r="R34" s="244" t="s">
        <v>260</v>
      </c>
      <c r="S34" s="242">
        <v>147787</v>
      </c>
      <c r="T34" s="246">
        <v>147787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144068.3867922793</v>
      </c>
      <c r="D35" s="250">
        <v>-136973.0997065092</v>
      </c>
      <c r="E35" s="242">
        <v>-374507.5425021481</v>
      </c>
      <c r="F35" s="246">
        <v>-80303.81200335955</v>
      </c>
      <c r="G35" s="242">
        <v>-39222.05600000001</v>
      </c>
      <c r="H35" s="246">
        <v>-32097.29999999999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-269661.21170986874</v>
      </c>
      <c r="T35" s="246">
        <v>-249374.21170986874</v>
      </c>
      <c r="U35" s="242">
        <v>-8389</v>
      </c>
      <c r="V35" s="246">
        <v>-28676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19264</v>
      </c>
      <c r="D36" s="243" t="s">
        <v>260</v>
      </c>
      <c r="E36" s="242">
        <v>347362.9332940472</v>
      </c>
      <c r="F36" s="244" t="s">
        <v>260</v>
      </c>
      <c r="G36" s="242">
        <v>-2384.9840000000004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16911.94099999999</v>
      </c>
      <c r="N36" s="244" t="s">
        <v>260</v>
      </c>
      <c r="O36" s="247">
        <v>63117.51358317619</v>
      </c>
      <c r="P36" s="244" t="s">
        <v>260</v>
      </c>
      <c r="Q36" s="242">
        <v>-8895.403877223376</v>
      </c>
      <c r="R36" s="244" t="s">
        <v>260</v>
      </c>
      <c r="S36" s="242">
        <v>435376</v>
      </c>
      <c r="T36" s="244" t="s">
        <v>260</v>
      </c>
      <c r="U36" s="245" t="s">
        <v>260</v>
      </c>
      <c r="V36" s="246">
        <v>435376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-82213.67275927412</v>
      </c>
      <c r="D37" s="243" t="s">
        <v>260</v>
      </c>
      <c r="E37" s="242">
        <v>9688.493016090226</v>
      </c>
      <c r="F37" s="246">
        <v>8966</v>
      </c>
      <c r="G37" s="242">
        <v>2485.204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339522</v>
      </c>
      <c r="N37" s="244" t="s">
        <v>260</v>
      </c>
      <c r="O37" s="242">
        <v>1566455.4267007608</v>
      </c>
      <c r="P37" s="244" t="s">
        <v>260</v>
      </c>
      <c r="Q37" s="242">
        <v>-38805.45095757702</v>
      </c>
      <c r="R37" s="246" t="s">
        <v>260</v>
      </c>
      <c r="S37" s="242">
        <v>1797132</v>
      </c>
      <c r="T37" s="246">
        <v>8966</v>
      </c>
      <c r="U37" s="242">
        <v>8966</v>
      </c>
      <c r="V37" s="246">
        <v>1797132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478821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478821</v>
      </c>
      <c r="T38" s="244" t="s">
        <v>260</v>
      </c>
      <c r="U38" s="245" t="s">
        <v>260</v>
      </c>
      <c r="V38" s="246">
        <v>478821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36894.62444411602</v>
      </c>
      <c r="D39" s="243" t="s">
        <v>260</v>
      </c>
      <c r="E39" s="242">
        <v>717286.9108859061</v>
      </c>
      <c r="F39" s="244" t="s">
        <v>260</v>
      </c>
      <c r="G39" s="242">
        <v>-24176.168999999994</v>
      </c>
      <c r="H39" s="244" t="s">
        <v>260</v>
      </c>
      <c r="I39" s="242">
        <v>66760.38796530315</v>
      </c>
      <c r="J39" s="244" t="s">
        <v>260</v>
      </c>
      <c r="K39" s="242">
        <v>-464777.4737561215</v>
      </c>
      <c r="L39" s="244" t="s">
        <v>260</v>
      </c>
      <c r="M39" s="247">
        <v>-303361.22600000026</v>
      </c>
      <c r="N39" s="244" t="s">
        <v>260</v>
      </c>
      <c r="O39" s="242">
        <v>-132453.06932020932</v>
      </c>
      <c r="P39" s="244" t="s">
        <v>260</v>
      </c>
      <c r="Q39" s="242">
        <v>-150591.84491449269</v>
      </c>
      <c r="R39" s="244" t="s">
        <v>260</v>
      </c>
      <c r="S39" s="242">
        <v>-254417.85969549848</v>
      </c>
      <c r="T39" s="244" t="s">
        <v>260</v>
      </c>
      <c r="U39" s="242">
        <v>-282766.2631655971</v>
      </c>
      <c r="V39" s="246">
        <v>-537184.1228610955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3161268.766320555</v>
      </c>
      <c r="D40" s="243">
        <v>351157.78206664737</v>
      </c>
      <c r="E40" s="245">
        <v>1254356.2414895173</v>
      </c>
      <c r="F40" s="244">
        <v>541359.9145305838</v>
      </c>
      <c r="G40" s="245">
        <v>-48354.439918583754</v>
      </c>
      <c r="H40" s="244">
        <v>-162974.68899999998</v>
      </c>
      <c r="I40" s="245">
        <v>267723.1681603023</v>
      </c>
      <c r="J40" s="244">
        <v>6228.629876404346</v>
      </c>
      <c r="K40" s="245">
        <v>442637.5262438785</v>
      </c>
      <c r="L40" s="244">
        <v>690624</v>
      </c>
      <c r="M40" s="249">
        <v>2017731.0963626555</v>
      </c>
      <c r="N40" s="244">
        <v>2451256.521079999</v>
      </c>
      <c r="O40" s="245">
        <v>1257661.217707972</v>
      </c>
      <c r="P40" s="244">
        <v>1820192.9591202622</v>
      </c>
      <c r="Q40" s="245">
        <v>509366.78735727933</v>
      </c>
      <c r="R40" s="244">
        <v>767461.8674220198</v>
      </c>
      <c r="S40" s="245">
        <v>8862390.363723578</v>
      </c>
      <c r="T40" s="244">
        <v>6465306.985095916</v>
      </c>
      <c r="U40" s="245">
        <v>-563970.378627671</v>
      </c>
      <c r="V40" s="244">
        <v>1833113.0000000002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2810111</v>
      </c>
      <c r="D41" s="252"/>
      <c r="E41" s="251">
        <v>712996</v>
      </c>
      <c r="F41" s="253"/>
      <c r="G41" s="251">
        <v>114620</v>
      </c>
      <c r="H41" s="253"/>
      <c r="I41" s="251">
        <v>261495</v>
      </c>
      <c r="J41" s="253"/>
      <c r="K41" s="251">
        <v>-247986</v>
      </c>
      <c r="L41" s="253"/>
      <c r="M41" s="254">
        <v>-433525</v>
      </c>
      <c r="N41" s="253"/>
      <c r="O41" s="251">
        <v>-562532</v>
      </c>
      <c r="P41" s="253"/>
      <c r="Q41" s="251">
        <v>-258095</v>
      </c>
      <c r="R41" s="253"/>
      <c r="S41" s="251">
        <v>2397083</v>
      </c>
      <c r="T41" s="253"/>
      <c r="U41" s="251">
        <v>-2397083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60" zoomScaleNormal="60" zoomScaleSheetLayoutView="76" zoomScalePageLayoutView="43" workbookViewId="0" topLeftCell="A1">
      <selection activeCell="Z10" sqref="Z10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2.09765625" style="2" bestFit="1" customWidth="1"/>
    <col min="27" max="27" width="10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254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255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119691.21253714757</v>
      </c>
      <c r="D13" s="243" t="s">
        <v>260</v>
      </c>
      <c r="E13" s="242">
        <v>-8841.523101822619</v>
      </c>
      <c r="F13" s="244" t="s">
        <v>260</v>
      </c>
      <c r="G13" s="242">
        <v>70</v>
      </c>
      <c r="H13" s="244" t="s">
        <v>260</v>
      </c>
      <c r="I13" s="242" t="s">
        <v>260</v>
      </c>
      <c r="J13" s="244" t="s">
        <v>260</v>
      </c>
      <c r="K13" s="245" t="s">
        <v>260</v>
      </c>
      <c r="L13" s="246">
        <v>133512</v>
      </c>
      <c r="M13" s="247">
        <v>18539</v>
      </c>
      <c r="N13" s="244" t="s">
        <v>260</v>
      </c>
      <c r="O13" s="242">
        <v>91.55688226194081</v>
      </c>
      <c r="P13" s="244" t="s">
        <v>260</v>
      </c>
      <c r="Q13" s="242">
        <v>3961.7536824130684</v>
      </c>
      <c r="R13" s="244" t="s">
        <v>260</v>
      </c>
      <c r="S13" s="242">
        <v>133511.99999999997</v>
      </c>
      <c r="T13" s="248">
        <v>133512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1084436.7433689944</v>
      </c>
      <c r="D14" s="243" t="s">
        <v>260</v>
      </c>
      <c r="E14" s="242">
        <v>-149344.09605895588</v>
      </c>
      <c r="F14" s="244" t="s">
        <v>260</v>
      </c>
      <c r="G14" s="242">
        <v>1479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1250.9439999999886</v>
      </c>
      <c r="N14" s="246">
        <v>861778.5799999982</v>
      </c>
      <c r="O14" s="242">
        <v>45956.82000000001</v>
      </c>
      <c r="P14" s="244" t="s">
        <v>260</v>
      </c>
      <c r="Q14" s="242">
        <v>-116744.83131003933</v>
      </c>
      <c r="R14" s="244" t="s">
        <v>260</v>
      </c>
      <c r="S14" s="242">
        <v>867034.5799999991</v>
      </c>
      <c r="T14" s="246">
        <v>861778.5799999982</v>
      </c>
      <c r="U14" s="242">
        <v>-5256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304638.8954759948</v>
      </c>
      <c r="D15" s="243" t="s">
        <v>260</v>
      </c>
      <c r="E15" s="242">
        <v>150461.1742022885</v>
      </c>
      <c r="F15" s="244" t="s">
        <v>260</v>
      </c>
      <c r="G15" s="242">
        <v>-9663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33553</v>
      </c>
      <c r="N15" s="246">
        <v>878209.75</v>
      </c>
      <c r="O15" s="242">
        <v>143124.99499999988</v>
      </c>
      <c r="P15" s="244" t="s">
        <v>260</v>
      </c>
      <c r="Q15" s="242">
        <v>5603.685321715078</v>
      </c>
      <c r="R15" s="244" t="s">
        <v>260</v>
      </c>
      <c r="S15" s="242">
        <v>627718.7499999983</v>
      </c>
      <c r="T15" s="246">
        <v>878209.75</v>
      </c>
      <c r="U15" s="242">
        <v>250491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-294695.8570709131</v>
      </c>
      <c r="D16" s="243" t="s">
        <v>260</v>
      </c>
      <c r="E16" s="242">
        <v>-761.3381023193368</v>
      </c>
      <c r="F16" s="244" t="s">
        <v>260</v>
      </c>
      <c r="G16" s="242">
        <v>91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240349</v>
      </c>
      <c r="N16" s="244" t="s">
        <v>260</v>
      </c>
      <c r="O16" s="242">
        <v>-70749.16299999999</v>
      </c>
      <c r="P16" s="244" t="s">
        <v>260</v>
      </c>
      <c r="Q16" s="242">
        <v>16757.35817323243</v>
      </c>
      <c r="R16" s="244" t="s">
        <v>260</v>
      </c>
      <c r="S16" s="242">
        <v>-109008.99999999997</v>
      </c>
      <c r="T16" s="244" t="s">
        <v>260</v>
      </c>
      <c r="U16" s="245" t="s">
        <v>260</v>
      </c>
      <c r="V16" s="246">
        <v>-109008.99999999997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71417.66999999993</v>
      </c>
      <c r="J17" s="244" t="s">
        <v>260</v>
      </c>
      <c r="K17" s="245" t="s">
        <v>260</v>
      </c>
      <c r="L17" s="246">
        <v>9472</v>
      </c>
      <c r="M17" s="249" t="s">
        <v>260</v>
      </c>
      <c r="N17" s="246">
        <v>61945.67000000004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71417.66999999993</v>
      </c>
      <c r="T17" s="246">
        <v>71417.67000000004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44489</v>
      </c>
      <c r="M18" s="247">
        <v>44489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44489</v>
      </c>
      <c r="T18" s="246">
        <v>44489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-417</v>
      </c>
      <c r="M19" s="247">
        <v>-412</v>
      </c>
      <c r="N19" s="244" t="s">
        <v>260</v>
      </c>
      <c r="O19" s="242">
        <v>-5</v>
      </c>
      <c r="P19" s="244" t="s">
        <v>260</v>
      </c>
      <c r="Q19" s="242" t="s">
        <v>260</v>
      </c>
      <c r="R19" s="244" t="s">
        <v>260</v>
      </c>
      <c r="S19" s="242">
        <v>-417</v>
      </c>
      <c r="T19" s="246">
        <v>-417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42590</v>
      </c>
      <c r="M20" s="247">
        <v>74385</v>
      </c>
      <c r="N20" s="244" t="s">
        <v>260</v>
      </c>
      <c r="O20" s="242">
        <v>-32000</v>
      </c>
      <c r="P20" s="244" t="s">
        <v>260</v>
      </c>
      <c r="Q20" s="242">
        <v>205</v>
      </c>
      <c r="R20" s="244" t="s">
        <v>260</v>
      </c>
      <c r="S20" s="242">
        <v>42590</v>
      </c>
      <c r="T20" s="246">
        <v>42590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-115041</v>
      </c>
      <c r="L21" s="244" t="s">
        <v>260</v>
      </c>
      <c r="M21" s="249" t="s">
        <v>260</v>
      </c>
      <c r="N21" s="246">
        <v>-115041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-115041</v>
      </c>
      <c r="T21" s="246">
        <v>-115041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20380</v>
      </c>
      <c r="N22" s="246">
        <v>1082</v>
      </c>
      <c r="O22" s="245" t="s">
        <v>260</v>
      </c>
      <c r="P22" s="244" t="s">
        <v>260</v>
      </c>
      <c r="Q22" s="242">
        <v>1082</v>
      </c>
      <c r="R22" s="246">
        <v>20380</v>
      </c>
      <c r="S22" s="242">
        <v>21462</v>
      </c>
      <c r="T22" s="246">
        <v>21462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406026.91269231215</v>
      </c>
      <c r="E23" s="245" t="s">
        <v>260</v>
      </c>
      <c r="F23" s="246">
        <v>593655.1683504097</v>
      </c>
      <c r="G23" s="245" t="s">
        <v>260</v>
      </c>
      <c r="H23" s="246">
        <v>-72514.31299999997</v>
      </c>
      <c r="I23" s="245" t="s">
        <v>260</v>
      </c>
      <c r="J23" s="246">
        <v>-48819</v>
      </c>
      <c r="K23" s="245" t="s">
        <v>260</v>
      </c>
      <c r="L23" s="244" t="s">
        <v>260</v>
      </c>
      <c r="M23" s="247">
        <v>939779.4079999998</v>
      </c>
      <c r="N23" s="246">
        <v>-531</v>
      </c>
      <c r="O23" s="242">
        <v>-41220.80421498208</v>
      </c>
      <c r="P23" s="246">
        <v>2144.589470979783</v>
      </c>
      <c r="Q23" s="242">
        <v>-10284.06478741346</v>
      </c>
      <c r="R23" s="246">
        <v>-53563.01538469619</v>
      </c>
      <c r="S23" s="242">
        <v>888274.5389976043</v>
      </c>
      <c r="T23" s="246">
        <v>826399.3421290055</v>
      </c>
      <c r="U23" s="245" t="s">
        <v>260</v>
      </c>
      <c r="V23" s="246">
        <v>61875.19686859753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-37502.3182951035</v>
      </c>
      <c r="D24" s="243" t="s">
        <v>260</v>
      </c>
      <c r="E24" s="242">
        <v>16201.31538667527</v>
      </c>
      <c r="F24" s="244" t="s">
        <v>260</v>
      </c>
      <c r="G24" s="242">
        <v>2020</v>
      </c>
      <c r="H24" s="244" t="s">
        <v>260</v>
      </c>
      <c r="I24" s="242">
        <v>11549.618</v>
      </c>
      <c r="J24" s="244" t="s">
        <v>260</v>
      </c>
      <c r="K24" s="245" t="s">
        <v>260</v>
      </c>
      <c r="L24" s="244" t="s">
        <v>260</v>
      </c>
      <c r="M24" s="247">
        <v>-82258.94600000003</v>
      </c>
      <c r="N24" s="246">
        <v>-99064</v>
      </c>
      <c r="O24" s="242">
        <v>-41085.093084459484</v>
      </c>
      <c r="P24" s="246">
        <v>-13500</v>
      </c>
      <c r="Q24" s="242">
        <v>18816.710794441344</v>
      </c>
      <c r="R24" s="246">
        <v>16221.286801553797</v>
      </c>
      <c r="S24" s="242">
        <v>-112258.71319844638</v>
      </c>
      <c r="T24" s="246">
        <v>-96342.7131984462</v>
      </c>
      <c r="U24" s="242">
        <v>15783</v>
      </c>
      <c r="V24" s="246">
        <v>-133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703.1254026591705</v>
      </c>
      <c r="D25" s="250">
        <v>-29828.887446907975</v>
      </c>
      <c r="E25" s="242">
        <v>130186.04164638073</v>
      </c>
      <c r="F25" s="246">
        <v>262685.7348805136</v>
      </c>
      <c r="G25" s="245" t="s">
        <v>260</v>
      </c>
      <c r="H25" s="246">
        <v>-306.54899999999907</v>
      </c>
      <c r="I25" s="242">
        <v>-20809.59447819431</v>
      </c>
      <c r="J25" s="246">
        <v>-7971.6389821002085</v>
      </c>
      <c r="K25" s="245" t="s">
        <v>260</v>
      </c>
      <c r="L25" s="244" t="s">
        <v>260</v>
      </c>
      <c r="M25" s="249" t="s">
        <v>260</v>
      </c>
      <c r="N25" s="246">
        <v>-340444.33999999997</v>
      </c>
      <c r="O25" s="245" t="s">
        <v>260</v>
      </c>
      <c r="P25" s="244" t="s">
        <v>260</v>
      </c>
      <c r="Q25" s="245" t="s">
        <v>260</v>
      </c>
      <c r="R25" s="246">
        <v>6220.555835748057</v>
      </c>
      <c r="S25" s="242">
        <v>110079.5725708456</v>
      </c>
      <c r="T25" s="246">
        <v>-109645.12471274647</v>
      </c>
      <c r="U25" s="242">
        <v>-159150</v>
      </c>
      <c r="V25" s="246">
        <v>60574.697283592104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4020.300000000003</v>
      </c>
      <c r="D26" s="243" t="s">
        <v>260</v>
      </c>
      <c r="E26" s="242">
        <v>25636.018522874117</v>
      </c>
      <c r="F26" s="246">
        <v>48270.28272423684</v>
      </c>
      <c r="G26" s="242">
        <v>-730.6045184289883</v>
      </c>
      <c r="H26" s="246">
        <v>48406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66510.22504195909</v>
      </c>
      <c r="N26" s="244" t="s">
        <v>260</v>
      </c>
      <c r="O26" s="242">
        <v>49852.920298958445</v>
      </c>
      <c r="P26" s="244" t="s">
        <v>260</v>
      </c>
      <c r="Q26" s="242">
        <v>-11278.859345362987</v>
      </c>
      <c r="R26" s="246">
        <v>37333.717275763396</v>
      </c>
      <c r="S26" s="242">
        <v>134009.99999999968</v>
      </c>
      <c r="T26" s="246">
        <v>134010.00000000023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-23482.319599999995</v>
      </c>
      <c r="D27" s="243" t="s">
        <v>260</v>
      </c>
      <c r="E27" s="242">
        <v>895.8314132173351</v>
      </c>
      <c r="F27" s="244" t="s">
        <v>260</v>
      </c>
      <c r="G27" s="242">
        <v>-76.04146103772791</v>
      </c>
      <c r="H27" s="244" t="s">
        <v>260</v>
      </c>
      <c r="I27" s="242">
        <v>32129.648165000006</v>
      </c>
      <c r="J27" s="246">
        <v>35125.00000000064</v>
      </c>
      <c r="K27" s="245" t="s">
        <v>260</v>
      </c>
      <c r="L27" s="244" t="s">
        <v>260</v>
      </c>
      <c r="M27" s="247">
        <v>311401.181873146</v>
      </c>
      <c r="N27" s="244" t="s">
        <v>260</v>
      </c>
      <c r="O27" s="242">
        <v>-276726.7127750737</v>
      </c>
      <c r="P27" s="244" t="s">
        <v>260</v>
      </c>
      <c r="Q27" s="242">
        <v>-6431.58761525125</v>
      </c>
      <c r="R27" s="244" t="s">
        <v>260</v>
      </c>
      <c r="S27" s="242">
        <v>37710.00000000064</v>
      </c>
      <c r="T27" s="246">
        <v>35125.00000000064</v>
      </c>
      <c r="U27" s="242">
        <v>-2585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-1647.3600000000006</v>
      </c>
      <c r="D28" s="243" t="s">
        <v>260</v>
      </c>
      <c r="E28" s="242">
        <v>-570.0931114307714</v>
      </c>
      <c r="F28" s="246">
        <v>-49896.28814156749</v>
      </c>
      <c r="G28" s="242">
        <v>1909.7739992256284</v>
      </c>
      <c r="H28" s="246">
        <v>-70251</v>
      </c>
      <c r="I28" s="242" t="s">
        <v>260</v>
      </c>
      <c r="J28" s="244" t="s">
        <v>260</v>
      </c>
      <c r="K28" s="245" t="s">
        <v>260</v>
      </c>
      <c r="L28" s="244" t="s">
        <v>260</v>
      </c>
      <c r="M28" s="247">
        <v>-26326.754883291433</v>
      </c>
      <c r="N28" s="244" t="s">
        <v>260</v>
      </c>
      <c r="O28" s="242">
        <v>-3516.1286416369257</v>
      </c>
      <c r="P28" s="246">
        <v>104000</v>
      </c>
      <c r="Q28" s="242">
        <v>8447.562637133466</v>
      </c>
      <c r="R28" s="246">
        <v>-8812.711858432565</v>
      </c>
      <c r="S28" s="242">
        <v>-21703.000000000036</v>
      </c>
      <c r="T28" s="246">
        <v>-24960.00000000006</v>
      </c>
      <c r="U28" s="242">
        <v>-3257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3438.7559478436015</v>
      </c>
      <c r="D29" s="243" t="s">
        <v>260</v>
      </c>
      <c r="E29" s="242">
        <v>320.42333830362986</v>
      </c>
      <c r="F29" s="244" t="s">
        <v>260</v>
      </c>
      <c r="G29" s="242">
        <v>1722</v>
      </c>
      <c r="H29" s="244" t="s">
        <v>260</v>
      </c>
      <c r="I29" s="242" t="s">
        <v>260</v>
      </c>
      <c r="J29" s="244" t="s">
        <v>260</v>
      </c>
      <c r="K29" s="245" t="s">
        <v>260</v>
      </c>
      <c r="L29" s="244" t="s">
        <v>260</v>
      </c>
      <c r="M29" s="247">
        <v>-7715.756999999983</v>
      </c>
      <c r="N29" s="246">
        <v>-76341</v>
      </c>
      <c r="O29" s="242">
        <v>-47850.46421032853</v>
      </c>
      <c r="P29" s="244" t="s">
        <v>260</v>
      </c>
      <c r="Q29" s="242">
        <v>-3734.9580758188094</v>
      </c>
      <c r="R29" s="244" t="s">
        <v>260</v>
      </c>
      <c r="S29" s="242">
        <v>-53820.00000000009</v>
      </c>
      <c r="T29" s="246">
        <v>-76341</v>
      </c>
      <c r="U29" s="242">
        <v>-22521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14647.84943745844</v>
      </c>
      <c r="D30" s="243" t="s">
        <v>260</v>
      </c>
      <c r="E30" s="242">
        <v>-36561.77412963979</v>
      </c>
      <c r="F30" s="244" t="s">
        <v>260</v>
      </c>
      <c r="G30" s="242">
        <v>1698.7761610303423</v>
      </c>
      <c r="H30" s="244" t="s">
        <v>260</v>
      </c>
      <c r="I30" s="242">
        <v>1712.9580078181789</v>
      </c>
      <c r="J30" s="244" t="s">
        <v>260</v>
      </c>
      <c r="K30" s="245" t="s">
        <v>260</v>
      </c>
      <c r="L30" s="244" t="s">
        <v>260</v>
      </c>
      <c r="M30" s="247">
        <v>-14167.501211130584</v>
      </c>
      <c r="N30" s="246">
        <v>-1.005999999999915</v>
      </c>
      <c r="O30" s="242">
        <v>-57699.955392123724</v>
      </c>
      <c r="P30" s="244" t="s">
        <v>260</v>
      </c>
      <c r="Q30" s="242">
        <v>29303.075107229975</v>
      </c>
      <c r="R30" s="246">
        <v>-57102</v>
      </c>
      <c r="S30" s="242">
        <v>-61066.57201935716</v>
      </c>
      <c r="T30" s="246">
        <v>-57103.006</v>
      </c>
      <c r="U30" s="242">
        <v>3963.566019357847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21425.837416014398</v>
      </c>
      <c r="D31" s="243" t="s">
        <v>260</v>
      </c>
      <c r="E31" s="242">
        <v>9004.452107484241</v>
      </c>
      <c r="F31" s="246">
        <v>34101.744119999996</v>
      </c>
      <c r="G31" s="242">
        <v>64.17777123869892</v>
      </c>
      <c r="H31" s="244" t="s">
        <v>260</v>
      </c>
      <c r="I31" s="242">
        <v>1926.7209382713095</v>
      </c>
      <c r="J31" s="244" t="s">
        <v>260</v>
      </c>
      <c r="K31" s="245" t="s">
        <v>260</v>
      </c>
      <c r="L31" s="244" t="s">
        <v>260</v>
      </c>
      <c r="M31" s="247">
        <v>760.8591116200218</v>
      </c>
      <c r="N31" s="246" t="s">
        <v>260</v>
      </c>
      <c r="O31" s="242">
        <v>3803.0353541479085</v>
      </c>
      <c r="P31" s="246" t="s">
        <v>260</v>
      </c>
      <c r="Q31" s="242">
        <v>7775.599381629288</v>
      </c>
      <c r="R31" s="246">
        <v>37413</v>
      </c>
      <c r="S31" s="242">
        <v>44760.68208040586</v>
      </c>
      <c r="T31" s="246">
        <v>71514.74411999999</v>
      </c>
      <c r="U31" s="242">
        <v>26754.062039594122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304922.411842417</v>
      </c>
      <c r="D32" s="243" t="s">
        <v>260</v>
      </c>
      <c r="E32" s="242">
        <v>143541</v>
      </c>
      <c r="F32" s="246">
        <v>-38334.17020830512</v>
      </c>
      <c r="G32" s="242">
        <v>120</v>
      </c>
      <c r="H32" s="246">
        <v>15433.511999999988</v>
      </c>
      <c r="I32" s="242">
        <v>51716</v>
      </c>
      <c r="J32" s="244" t="s">
        <v>260</v>
      </c>
      <c r="K32" s="242" t="s">
        <v>260</v>
      </c>
      <c r="L32" s="244" t="s">
        <v>260</v>
      </c>
      <c r="M32" s="247">
        <v>5610</v>
      </c>
      <c r="N32" s="246">
        <v>138327.39478999982</v>
      </c>
      <c r="O32" s="242">
        <v>3173</v>
      </c>
      <c r="P32" s="246">
        <v>16228.396509999875</v>
      </c>
      <c r="Q32" s="242">
        <v>159112</v>
      </c>
      <c r="R32" s="246">
        <v>528171.9945054385</v>
      </c>
      <c r="S32" s="242">
        <v>668194.411842417</v>
      </c>
      <c r="T32" s="246">
        <v>659827.127597133</v>
      </c>
      <c r="U32" s="242">
        <v>-8367.284245283925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1766107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1766107</v>
      </c>
      <c r="Q33" s="245" t="s">
        <v>260</v>
      </c>
      <c r="R33" s="244" t="s">
        <v>260</v>
      </c>
      <c r="S33" s="242">
        <v>1766107</v>
      </c>
      <c r="T33" s="246">
        <v>1766107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403705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403705</v>
      </c>
      <c r="Q34" s="245" t="s">
        <v>260</v>
      </c>
      <c r="R34" s="244" t="s">
        <v>260</v>
      </c>
      <c r="S34" s="242">
        <v>403705</v>
      </c>
      <c r="T34" s="246">
        <v>403705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-189808.89180956827</v>
      </c>
      <c r="D35" s="250">
        <v>76300.3947032115</v>
      </c>
      <c r="E35" s="242">
        <v>513063.92080768384</v>
      </c>
      <c r="F35" s="246">
        <v>573742.6342949041</v>
      </c>
      <c r="G35" s="242">
        <v>4303</v>
      </c>
      <c r="H35" s="246">
        <v>24804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327558.02899811557</v>
      </c>
      <c r="T35" s="246">
        <v>674847.0289981156</v>
      </c>
      <c r="U35" s="242">
        <v>176004</v>
      </c>
      <c r="V35" s="246">
        <v>-171285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15444</v>
      </c>
      <c r="D36" s="243" t="s">
        <v>260</v>
      </c>
      <c r="E36" s="242">
        <v>457115.9948526525</v>
      </c>
      <c r="F36" s="244" t="s">
        <v>260</v>
      </c>
      <c r="G36" s="242">
        <v>1257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8342.372999999992</v>
      </c>
      <c r="N36" s="244" t="s">
        <v>260</v>
      </c>
      <c r="O36" s="247">
        <v>10791.024735167128</v>
      </c>
      <c r="P36" s="244" t="s">
        <v>260</v>
      </c>
      <c r="Q36" s="242">
        <v>53644.60741218034</v>
      </c>
      <c r="R36" s="244" t="s">
        <v>260</v>
      </c>
      <c r="S36" s="242">
        <v>546595</v>
      </c>
      <c r="T36" s="244" t="s">
        <v>260</v>
      </c>
      <c r="U36" s="245" t="s">
        <v>260</v>
      </c>
      <c r="V36" s="246">
        <v>546595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-48308.87513881005</v>
      </c>
      <c r="D37" s="243" t="s">
        <v>260</v>
      </c>
      <c r="E37" s="242">
        <v>24294.186892235983</v>
      </c>
      <c r="F37" s="246">
        <v>-20756</v>
      </c>
      <c r="G37" s="242">
        <v>-820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496372</v>
      </c>
      <c r="N37" s="244" t="s">
        <v>260</v>
      </c>
      <c r="O37" s="242">
        <v>1952810.245889688</v>
      </c>
      <c r="P37" s="244" t="s">
        <v>260</v>
      </c>
      <c r="Q37" s="242">
        <v>208372.44235688576</v>
      </c>
      <c r="R37" s="246" t="s">
        <v>260</v>
      </c>
      <c r="S37" s="242">
        <v>2632719.9999999995</v>
      </c>
      <c r="T37" s="246">
        <v>-20756</v>
      </c>
      <c r="U37" s="242">
        <v>-20756</v>
      </c>
      <c r="V37" s="246">
        <v>2632719.9999999995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344607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344607</v>
      </c>
      <c r="T38" s="244" t="s">
        <v>260</v>
      </c>
      <c r="U38" s="245" t="s">
        <v>260</v>
      </c>
      <c r="V38" s="246">
        <v>344607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101247.00013745169</v>
      </c>
      <c r="D39" s="243" t="s">
        <v>260</v>
      </c>
      <c r="E39" s="242">
        <v>-1085979.9170083334</v>
      </c>
      <c r="F39" s="244" t="s">
        <v>260</v>
      </c>
      <c r="G39" s="242">
        <v>45080</v>
      </c>
      <c r="H39" s="244" t="s">
        <v>260</v>
      </c>
      <c r="I39" s="242">
        <v>1089.8922997347545</v>
      </c>
      <c r="J39" s="244" t="s">
        <v>260</v>
      </c>
      <c r="K39" s="242">
        <v>418489.01818617806</v>
      </c>
      <c r="L39" s="244" t="s">
        <v>260</v>
      </c>
      <c r="M39" s="247">
        <v>-133496.19099999976</v>
      </c>
      <c r="N39" s="244" t="s">
        <v>260</v>
      </c>
      <c r="O39" s="242">
        <v>-58615.612717717886</v>
      </c>
      <c r="P39" s="244" t="s">
        <v>260</v>
      </c>
      <c r="Q39" s="242">
        <v>-7535.606646461412</v>
      </c>
      <c r="R39" s="244" t="s">
        <v>260</v>
      </c>
      <c r="S39" s="242">
        <v>-719721.4167491479</v>
      </c>
      <c r="T39" s="244" t="s">
        <v>260</v>
      </c>
      <c r="U39" s="242">
        <v>292679.5225969581</v>
      </c>
      <c r="V39" s="246">
        <v>-427041.8941521898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3548982.5096515864</v>
      </c>
      <c r="D40" s="243">
        <v>452498.41994861566</v>
      </c>
      <c r="E40" s="245">
        <v>188661.61765729426</v>
      </c>
      <c r="F40" s="244">
        <v>1403469.1060201917</v>
      </c>
      <c r="G40" s="245">
        <v>48525.081952027955</v>
      </c>
      <c r="H40" s="244">
        <v>-54428.34999999998</v>
      </c>
      <c r="I40" s="245">
        <v>150732.91293262987</v>
      </c>
      <c r="J40" s="244">
        <v>-21665.63898209957</v>
      </c>
      <c r="K40" s="245">
        <v>648055.0181861781</v>
      </c>
      <c r="L40" s="244">
        <v>229646</v>
      </c>
      <c r="M40" s="249">
        <v>1997344.840932303</v>
      </c>
      <c r="N40" s="244">
        <v>1309921.048789998</v>
      </c>
      <c r="O40" s="245">
        <v>1580134.6641239007</v>
      </c>
      <c r="P40" s="244">
        <v>2278684.9859809796</v>
      </c>
      <c r="Q40" s="245">
        <v>357071.8870865135</v>
      </c>
      <c r="R40" s="244">
        <v>526262.827175375</v>
      </c>
      <c r="S40" s="245">
        <v>8519508.532522434</v>
      </c>
      <c r="T40" s="244">
        <v>6124388.3989330605</v>
      </c>
      <c r="U40" s="245">
        <v>543782.8664106261</v>
      </c>
      <c r="V40" s="244">
        <v>2938902.9999999995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3096484</v>
      </c>
      <c r="D41" s="252"/>
      <c r="E41" s="251">
        <v>-1214807</v>
      </c>
      <c r="F41" s="253"/>
      <c r="G41" s="251">
        <v>102953</v>
      </c>
      <c r="H41" s="253"/>
      <c r="I41" s="251">
        <v>172399</v>
      </c>
      <c r="J41" s="253"/>
      <c r="K41" s="251">
        <v>418409</v>
      </c>
      <c r="L41" s="253"/>
      <c r="M41" s="254">
        <v>687424</v>
      </c>
      <c r="N41" s="253"/>
      <c r="O41" s="251">
        <v>-698550</v>
      </c>
      <c r="P41" s="253"/>
      <c r="Q41" s="251">
        <v>-169191</v>
      </c>
      <c r="R41" s="253"/>
      <c r="S41" s="251">
        <v>2395120</v>
      </c>
      <c r="T41" s="253"/>
      <c r="U41" s="251">
        <v>-2395120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60" zoomScaleNormal="60" zoomScaleSheetLayoutView="76" zoomScalePageLayoutView="43" workbookViewId="0" topLeftCell="A1">
      <selection activeCell="Z10" sqref="Z10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2.09765625" style="2" bestFit="1" customWidth="1"/>
    <col min="27" max="27" width="10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256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257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95643.34081044327</v>
      </c>
      <c r="D13" s="243" t="s">
        <v>260</v>
      </c>
      <c r="E13" s="242">
        <v>6434.509619488323</v>
      </c>
      <c r="F13" s="244" t="s">
        <v>260</v>
      </c>
      <c r="G13" s="242">
        <v>26.01400000000001</v>
      </c>
      <c r="H13" s="244" t="s">
        <v>260</v>
      </c>
      <c r="I13" s="242">
        <v>-26.315116999999994</v>
      </c>
      <c r="J13" s="244" t="s">
        <v>260</v>
      </c>
      <c r="K13" s="245" t="s">
        <v>260</v>
      </c>
      <c r="L13" s="246">
        <v>104131</v>
      </c>
      <c r="M13" s="247">
        <v>-6784</v>
      </c>
      <c r="N13" s="244" t="s">
        <v>260</v>
      </c>
      <c r="O13" s="242">
        <v>-118.79635451577587</v>
      </c>
      <c r="P13" s="244" t="s">
        <v>260</v>
      </c>
      <c r="Q13" s="242">
        <v>8956.247041584393</v>
      </c>
      <c r="R13" s="244" t="s">
        <v>260</v>
      </c>
      <c r="S13" s="242">
        <v>104131.0000000002</v>
      </c>
      <c r="T13" s="248">
        <v>104131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267059.884000564</v>
      </c>
      <c r="D14" s="243" t="s">
        <v>260</v>
      </c>
      <c r="E14" s="242">
        <v>249743.422201158</v>
      </c>
      <c r="F14" s="244" t="s">
        <v>260</v>
      </c>
      <c r="G14" s="242">
        <v>2675.517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-9316.414999999994</v>
      </c>
      <c r="N14" s="246">
        <v>629519.1829668685</v>
      </c>
      <c r="O14" s="242">
        <v>-106757.97399999999</v>
      </c>
      <c r="P14" s="244" t="s">
        <v>260</v>
      </c>
      <c r="Q14" s="242">
        <v>174469.9717982796</v>
      </c>
      <c r="R14" s="244" t="s">
        <v>260</v>
      </c>
      <c r="S14" s="242">
        <v>577874.4060000016</v>
      </c>
      <c r="T14" s="246">
        <v>629519.1829668685</v>
      </c>
      <c r="U14" s="242">
        <v>51644.77696686527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945877.9008827433</v>
      </c>
      <c r="D15" s="243" t="s">
        <v>260</v>
      </c>
      <c r="E15" s="242">
        <v>-191576.59787958162</v>
      </c>
      <c r="F15" s="244" t="s">
        <v>260</v>
      </c>
      <c r="G15" s="242">
        <v>8261.815000000002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-28885</v>
      </c>
      <c r="N15" s="246">
        <v>1334548.9150331365</v>
      </c>
      <c r="O15" s="242">
        <v>314122.5020000001</v>
      </c>
      <c r="P15" s="244" t="s">
        <v>260</v>
      </c>
      <c r="Q15" s="242">
        <v>-114964.92800315749</v>
      </c>
      <c r="R15" s="244" t="s">
        <v>260</v>
      </c>
      <c r="S15" s="242">
        <v>932835.6920000042</v>
      </c>
      <c r="T15" s="246">
        <v>1334548.9150331365</v>
      </c>
      <c r="U15" s="242">
        <v>401713.2230331347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85606.70661819926</v>
      </c>
      <c r="D16" s="243" t="s">
        <v>260</v>
      </c>
      <c r="E16" s="242">
        <v>1245.6497926964958</v>
      </c>
      <c r="F16" s="244" t="s">
        <v>260</v>
      </c>
      <c r="G16" s="242">
        <v>-33.997000000000014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423133</v>
      </c>
      <c r="N16" s="244" t="s">
        <v>260</v>
      </c>
      <c r="O16" s="242">
        <v>30395.943</v>
      </c>
      <c r="P16" s="244" t="s">
        <v>260</v>
      </c>
      <c r="Q16" s="242">
        <v>-4985.302410895747</v>
      </c>
      <c r="R16" s="244" t="s">
        <v>260</v>
      </c>
      <c r="S16" s="242">
        <v>535362</v>
      </c>
      <c r="T16" s="244" t="s">
        <v>260</v>
      </c>
      <c r="U16" s="245" t="s">
        <v>260</v>
      </c>
      <c r="V16" s="246">
        <v>535362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16531.902000000002</v>
      </c>
      <c r="J17" s="244" t="s">
        <v>260</v>
      </c>
      <c r="K17" s="245" t="s">
        <v>260</v>
      </c>
      <c r="L17" s="246">
        <v>-24054</v>
      </c>
      <c r="M17" s="249" t="s">
        <v>260</v>
      </c>
      <c r="N17" s="246">
        <v>40585.901999999885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16531.902000000002</v>
      </c>
      <c r="T17" s="246">
        <v>16531.901999999885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42523</v>
      </c>
      <c r="M18" s="247">
        <v>42523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42523</v>
      </c>
      <c r="T18" s="246">
        <v>42523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-22431</v>
      </c>
      <c r="M19" s="247">
        <v>-22425</v>
      </c>
      <c r="N19" s="244" t="s">
        <v>260</v>
      </c>
      <c r="O19" s="242">
        <v>-6</v>
      </c>
      <c r="P19" s="244" t="s">
        <v>260</v>
      </c>
      <c r="Q19" s="242" t="s">
        <v>260</v>
      </c>
      <c r="R19" s="244" t="s">
        <v>260</v>
      </c>
      <c r="S19" s="242">
        <v>-22431</v>
      </c>
      <c r="T19" s="246">
        <v>-22431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292840</v>
      </c>
      <c r="M20" s="247">
        <v>306045</v>
      </c>
      <c r="N20" s="244" t="s">
        <v>260</v>
      </c>
      <c r="O20" s="242">
        <v>-12000</v>
      </c>
      <c r="P20" s="244" t="s">
        <v>260</v>
      </c>
      <c r="Q20" s="242">
        <v>-1205</v>
      </c>
      <c r="R20" s="244" t="s">
        <v>260</v>
      </c>
      <c r="S20" s="242">
        <v>292840</v>
      </c>
      <c r="T20" s="246">
        <v>292840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16762</v>
      </c>
      <c r="L21" s="244" t="s">
        <v>260</v>
      </c>
      <c r="M21" s="249" t="s">
        <v>260</v>
      </c>
      <c r="N21" s="246">
        <v>16762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16762</v>
      </c>
      <c r="T21" s="246">
        <v>16762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64801</v>
      </c>
      <c r="N22" s="246">
        <v>-1179</v>
      </c>
      <c r="O22" s="245" t="s">
        <v>260</v>
      </c>
      <c r="P22" s="244" t="s">
        <v>260</v>
      </c>
      <c r="Q22" s="242">
        <v>-1179</v>
      </c>
      <c r="R22" s="246">
        <v>64801</v>
      </c>
      <c r="S22" s="242">
        <v>63622</v>
      </c>
      <c r="T22" s="246">
        <v>63622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697516.4491151851</v>
      </c>
      <c r="E23" s="245" t="s">
        <v>260</v>
      </c>
      <c r="F23" s="246">
        <v>227539.4428232927</v>
      </c>
      <c r="G23" s="245" t="s">
        <v>260</v>
      </c>
      <c r="H23" s="246">
        <v>410.7719999999972</v>
      </c>
      <c r="I23" s="245" t="s">
        <v>260</v>
      </c>
      <c r="J23" s="246">
        <v>-72098</v>
      </c>
      <c r="K23" s="245" t="s">
        <v>260</v>
      </c>
      <c r="L23" s="244" t="s">
        <v>260</v>
      </c>
      <c r="M23" s="247">
        <v>711530.1699999981</v>
      </c>
      <c r="N23" s="246">
        <v>1010</v>
      </c>
      <c r="O23" s="242">
        <v>-11977.171037252992</v>
      </c>
      <c r="P23" s="246">
        <v>4274.327420700043</v>
      </c>
      <c r="Q23" s="242">
        <v>215385.3908652336</v>
      </c>
      <c r="R23" s="246">
        <v>393534.9415128648</v>
      </c>
      <c r="S23" s="242">
        <v>914938.3898279787</v>
      </c>
      <c r="T23" s="246">
        <v>1252187.9328720425</v>
      </c>
      <c r="U23" s="245" t="s">
        <v>260</v>
      </c>
      <c r="V23" s="246">
        <v>-337249.5430440642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-88652.55782443681</v>
      </c>
      <c r="D24" s="243" t="s">
        <v>260</v>
      </c>
      <c r="E24" s="242">
        <v>-9720.945496804212</v>
      </c>
      <c r="F24" s="246">
        <v>7.941166047751904</v>
      </c>
      <c r="G24" s="242">
        <v>-3151.744</v>
      </c>
      <c r="H24" s="244" t="s">
        <v>260</v>
      </c>
      <c r="I24" s="242">
        <v>-3680.5519999999997</v>
      </c>
      <c r="J24" s="244" t="s">
        <v>260</v>
      </c>
      <c r="K24" s="245" t="s">
        <v>260</v>
      </c>
      <c r="L24" s="244" t="s">
        <v>260</v>
      </c>
      <c r="M24" s="247">
        <v>147887.426</v>
      </c>
      <c r="N24" s="246">
        <v>17851</v>
      </c>
      <c r="O24" s="242">
        <v>-55140.800915540545</v>
      </c>
      <c r="P24" s="246" t="s">
        <v>260</v>
      </c>
      <c r="Q24" s="242">
        <v>-25754.6189592717</v>
      </c>
      <c r="R24" s="246">
        <v>53048.26563789905</v>
      </c>
      <c r="S24" s="242">
        <v>-38213.79319605326</v>
      </c>
      <c r="T24" s="246">
        <v>70907.2068039468</v>
      </c>
      <c r="U24" s="242">
        <v>110493</v>
      </c>
      <c r="V24" s="246">
        <v>1372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12834.359279448785</v>
      </c>
      <c r="D25" s="250">
        <v>5551.844403199721</v>
      </c>
      <c r="E25" s="242">
        <v>-29567.583944125683</v>
      </c>
      <c r="F25" s="246">
        <v>-61578.248970936984</v>
      </c>
      <c r="G25" s="242">
        <v>1990.185</v>
      </c>
      <c r="H25" s="246">
        <v>1779.2859999999928</v>
      </c>
      <c r="I25" s="242">
        <v>-11504.197999999975</v>
      </c>
      <c r="J25" s="246">
        <v>-638.9504733840586</v>
      </c>
      <c r="K25" s="245" t="s">
        <v>260</v>
      </c>
      <c r="L25" s="244" t="s">
        <v>260</v>
      </c>
      <c r="M25" s="249" t="s">
        <v>260</v>
      </c>
      <c r="N25" s="246">
        <v>261274.60900000005</v>
      </c>
      <c r="O25" s="245" t="s">
        <v>260</v>
      </c>
      <c r="P25" s="244" t="s">
        <v>260</v>
      </c>
      <c r="Q25" s="245" t="s">
        <v>260</v>
      </c>
      <c r="R25" s="246">
        <v>-1971.5378719252476</v>
      </c>
      <c r="S25" s="242">
        <v>-26247.237664676875</v>
      </c>
      <c r="T25" s="246">
        <v>204417.00208695346</v>
      </c>
      <c r="U25" s="242">
        <v>226772.68399999992</v>
      </c>
      <c r="V25" s="246">
        <v>-3891.555751630396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6870.0899999999965</v>
      </c>
      <c r="D26" s="243" t="s">
        <v>260</v>
      </c>
      <c r="E26" s="242">
        <v>-24708.649664213168</v>
      </c>
      <c r="F26" s="246">
        <v>-7336.081545579829</v>
      </c>
      <c r="G26" s="242" t="s">
        <v>260</v>
      </c>
      <c r="H26" s="246">
        <v>-45494.647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221054.32149234402</v>
      </c>
      <c r="N26" s="244" t="s">
        <v>260</v>
      </c>
      <c r="O26" s="242">
        <v>15961.904411779367</v>
      </c>
      <c r="P26" s="244" t="s">
        <v>260</v>
      </c>
      <c r="Q26" s="242">
        <v>9825.333760089823</v>
      </c>
      <c r="R26" s="246">
        <v>281833.7285455797</v>
      </c>
      <c r="S26" s="242">
        <v>229003.00000000006</v>
      </c>
      <c r="T26" s="246">
        <v>229002.99999999988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-2536.1748000000007</v>
      </c>
      <c r="D27" s="243" t="s">
        <v>260</v>
      </c>
      <c r="E27" s="242">
        <v>-771.7509580279838</v>
      </c>
      <c r="F27" s="244" t="s">
        <v>260</v>
      </c>
      <c r="G27" s="242">
        <v>51.23605638945946</v>
      </c>
      <c r="H27" s="244" t="s">
        <v>260</v>
      </c>
      <c r="I27" s="242">
        <v>16929.400834999993</v>
      </c>
      <c r="J27" s="246">
        <v>-34201.00000000085</v>
      </c>
      <c r="K27" s="245" t="s">
        <v>260</v>
      </c>
      <c r="L27" s="244" t="s">
        <v>260</v>
      </c>
      <c r="M27" s="247">
        <v>4242.449174748734</v>
      </c>
      <c r="N27" s="244" t="s">
        <v>260</v>
      </c>
      <c r="O27" s="242">
        <v>-34754.453108686255</v>
      </c>
      <c r="P27" s="244" t="s">
        <v>260</v>
      </c>
      <c r="Q27" s="242">
        <v>9455.292800575204</v>
      </c>
      <c r="R27" s="244" t="s">
        <v>260</v>
      </c>
      <c r="S27" s="242">
        <v>-7384.000000000851</v>
      </c>
      <c r="T27" s="246">
        <v>-34201.00000000085</v>
      </c>
      <c r="U27" s="242">
        <v>-26817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2638.0859999999957</v>
      </c>
      <c r="D28" s="243" t="s">
        <v>260</v>
      </c>
      <c r="E28" s="242">
        <v>5952.254146294188</v>
      </c>
      <c r="F28" s="246">
        <v>-58371.46992369625</v>
      </c>
      <c r="G28" s="242">
        <v>-517.4960450873659</v>
      </c>
      <c r="H28" s="246">
        <v>11669</v>
      </c>
      <c r="I28" s="242">
        <v>10000</v>
      </c>
      <c r="J28" s="244" t="s">
        <v>260</v>
      </c>
      <c r="K28" s="245" t="s">
        <v>260</v>
      </c>
      <c r="L28" s="244" t="s">
        <v>260</v>
      </c>
      <c r="M28" s="247">
        <v>31741.910183624714</v>
      </c>
      <c r="N28" s="244" t="s">
        <v>260</v>
      </c>
      <c r="O28" s="242">
        <v>2840.5727782206377</v>
      </c>
      <c r="P28" s="246">
        <v>63500</v>
      </c>
      <c r="Q28" s="242">
        <v>-15573.327063052333</v>
      </c>
      <c r="R28" s="246">
        <v>23173.469923696306</v>
      </c>
      <c r="S28" s="242">
        <v>37081.99999999984</v>
      </c>
      <c r="T28" s="246">
        <v>39971.00000000006</v>
      </c>
      <c r="U28" s="242">
        <v>2889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4857.9022657388705</v>
      </c>
      <c r="D29" s="243" t="s">
        <v>260</v>
      </c>
      <c r="E29" s="242">
        <v>3609.5443120228447</v>
      </c>
      <c r="F29" s="244" t="s">
        <v>260</v>
      </c>
      <c r="G29" s="242">
        <v>-699.4549999999999</v>
      </c>
      <c r="H29" s="244" t="s">
        <v>260</v>
      </c>
      <c r="I29" s="242" t="s">
        <v>260</v>
      </c>
      <c r="J29" s="244" t="s">
        <v>260</v>
      </c>
      <c r="K29" s="245" t="s">
        <v>260</v>
      </c>
      <c r="L29" s="244" t="s">
        <v>260</v>
      </c>
      <c r="M29" s="247">
        <v>12284.282999999996</v>
      </c>
      <c r="N29" s="246">
        <v>17804</v>
      </c>
      <c r="O29" s="242">
        <v>-750.0899229983333</v>
      </c>
      <c r="P29" s="244" t="s">
        <v>260</v>
      </c>
      <c r="Q29" s="242">
        <v>-1615.184654763274</v>
      </c>
      <c r="R29" s="244" t="s">
        <v>260</v>
      </c>
      <c r="S29" s="242">
        <v>17687.000000000102</v>
      </c>
      <c r="T29" s="246">
        <v>17804</v>
      </c>
      <c r="U29" s="242">
        <v>117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87761.08003188088</v>
      </c>
      <c r="D30" s="243" t="s">
        <v>260</v>
      </c>
      <c r="E30" s="242">
        <v>-22616.493954606645</v>
      </c>
      <c r="F30" s="244" t="s">
        <v>260</v>
      </c>
      <c r="G30" s="242">
        <v>-704.0756523905602</v>
      </c>
      <c r="H30" s="244" t="s">
        <v>260</v>
      </c>
      <c r="I30" s="242">
        <v>-5042.36129413946</v>
      </c>
      <c r="J30" s="244" t="s">
        <v>260</v>
      </c>
      <c r="K30" s="245" t="s">
        <v>260</v>
      </c>
      <c r="L30" s="244" t="s">
        <v>260</v>
      </c>
      <c r="M30" s="247">
        <v>5101.338375556104</v>
      </c>
      <c r="N30" s="246">
        <v>-265.011</v>
      </c>
      <c r="O30" s="242">
        <v>88198.51376135234</v>
      </c>
      <c r="P30" s="244" t="s">
        <v>260</v>
      </c>
      <c r="Q30" s="242">
        <v>38349.3486329951</v>
      </c>
      <c r="R30" s="246">
        <v>192508</v>
      </c>
      <c r="S30" s="242">
        <v>191047.34990064777</v>
      </c>
      <c r="T30" s="246">
        <v>192242.989</v>
      </c>
      <c r="U30" s="242">
        <v>1195.6390993519199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29033.84655282205</v>
      </c>
      <c r="D31" s="243" t="s">
        <v>260</v>
      </c>
      <c r="E31" s="242">
        <v>13248.488625039372</v>
      </c>
      <c r="F31" s="246">
        <v>77142.78425</v>
      </c>
      <c r="G31" s="242">
        <v>79.32952164658471</v>
      </c>
      <c r="H31" s="244" t="s">
        <v>260</v>
      </c>
      <c r="I31" s="242">
        <v>2573.4809184670357</v>
      </c>
      <c r="J31" s="244" t="s">
        <v>260</v>
      </c>
      <c r="K31" s="245" t="s">
        <v>260</v>
      </c>
      <c r="L31" s="244" t="s">
        <v>260</v>
      </c>
      <c r="M31" s="247">
        <v>1049.713276783254</v>
      </c>
      <c r="N31" s="246">
        <v>12137</v>
      </c>
      <c r="O31" s="242">
        <v>5819.570598141393</v>
      </c>
      <c r="P31" s="246">
        <v>1330</v>
      </c>
      <c r="Q31" s="242">
        <v>10336.835714653103</v>
      </c>
      <c r="R31" s="246">
        <v>10492</v>
      </c>
      <c r="S31" s="242">
        <v>62141.265207552795</v>
      </c>
      <c r="T31" s="246">
        <v>101101.78425</v>
      </c>
      <c r="U31" s="242">
        <v>38960.51904244722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145532.8463835837</v>
      </c>
      <c r="D32" s="243" t="s">
        <v>260</v>
      </c>
      <c r="E32" s="242">
        <v>70093</v>
      </c>
      <c r="F32" s="246">
        <v>233262.5216989722</v>
      </c>
      <c r="G32" s="242">
        <v>46</v>
      </c>
      <c r="H32" s="246">
        <v>7001.958999999915</v>
      </c>
      <c r="I32" s="242">
        <v>24377</v>
      </c>
      <c r="J32" s="244" t="s">
        <v>260</v>
      </c>
      <c r="K32" s="242" t="s">
        <v>260</v>
      </c>
      <c r="L32" s="244" t="s">
        <v>260</v>
      </c>
      <c r="M32" s="247">
        <v>3186</v>
      </c>
      <c r="N32" s="246">
        <v>11776.79000000027</v>
      </c>
      <c r="O32" s="242">
        <v>1650</v>
      </c>
      <c r="P32" s="246">
        <v>16106.393799999962</v>
      </c>
      <c r="Q32" s="242">
        <v>76827</v>
      </c>
      <c r="R32" s="246">
        <v>82873.43293360854</v>
      </c>
      <c r="S32" s="242">
        <v>321711.84638358373</v>
      </c>
      <c r="T32" s="246">
        <v>351021.0974325809</v>
      </c>
      <c r="U32" s="242">
        <v>29309.25104899719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1815653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1815653</v>
      </c>
      <c r="Q33" s="245" t="s">
        <v>260</v>
      </c>
      <c r="R33" s="244" t="s">
        <v>260</v>
      </c>
      <c r="S33" s="242">
        <v>1815653</v>
      </c>
      <c r="T33" s="246">
        <v>1815653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417374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417374</v>
      </c>
      <c r="Q34" s="245" t="s">
        <v>260</v>
      </c>
      <c r="R34" s="244" t="s">
        <v>260</v>
      </c>
      <c r="S34" s="242">
        <v>417374</v>
      </c>
      <c r="T34" s="246">
        <v>417374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73608.31587456865</v>
      </c>
      <c r="D35" s="250">
        <v>-54687.36878722004</v>
      </c>
      <c r="E35" s="242">
        <v>871795.5524995681</v>
      </c>
      <c r="F35" s="246">
        <v>1200573.3091613569</v>
      </c>
      <c r="G35" s="242">
        <v>13085.641000000003</v>
      </c>
      <c r="H35" s="246">
        <v>-7380.430999999982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958489.5093741368</v>
      </c>
      <c r="T35" s="246">
        <v>1138505.509374137</v>
      </c>
      <c r="U35" s="242">
        <v>102853</v>
      </c>
      <c r="V35" s="246">
        <v>-77163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13043</v>
      </c>
      <c r="D36" s="243" t="s">
        <v>260</v>
      </c>
      <c r="E36" s="242">
        <v>319681.3262543152</v>
      </c>
      <c r="F36" s="244" t="s">
        <v>260</v>
      </c>
      <c r="G36" s="242">
        <v>2525.3369999999995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-19977.37400000001</v>
      </c>
      <c r="N36" s="244" t="s">
        <v>260</v>
      </c>
      <c r="O36" s="247">
        <v>4251.607951567959</v>
      </c>
      <c r="P36" s="244" t="s">
        <v>260</v>
      </c>
      <c r="Q36" s="242">
        <v>7270.102794116829</v>
      </c>
      <c r="R36" s="244" t="s">
        <v>260</v>
      </c>
      <c r="S36" s="242">
        <v>326794</v>
      </c>
      <c r="T36" s="244" t="s">
        <v>260</v>
      </c>
      <c r="U36" s="245" t="s">
        <v>260</v>
      </c>
      <c r="V36" s="246">
        <v>326794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82078.78005881597</v>
      </c>
      <c r="D37" s="243" t="s">
        <v>260</v>
      </c>
      <c r="E37" s="242">
        <v>11923.923454875981</v>
      </c>
      <c r="F37" s="246">
        <v>13853</v>
      </c>
      <c r="G37" s="242">
        <v>-314.52600000000007</v>
      </c>
      <c r="H37" s="246">
        <v>-1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354188</v>
      </c>
      <c r="N37" s="244" t="s">
        <v>260</v>
      </c>
      <c r="O37" s="242">
        <v>1942910.2494906667</v>
      </c>
      <c r="P37" s="244" t="s">
        <v>260</v>
      </c>
      <c r="Q37" s="242">
        <v>99640.57299564117</v>
      </c>
      <c r="R37" s="246" t="s">
        <v>260</v>
      </c>
      <c r="S37" s="242">
        <v>2490427</v>
      </c>
      <c r="T37" s="246">
        <v>13852</v>
      </c>
      <c r="U37" s="242">
        <v>13852</v>
      </c>
      <c r="V37" s="246">
        <v>2490427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379483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379483</v>
      </c>
      <c r="T38" s="244" t="s">
        <v>260</v>
      </c>
      <c r="U38" s="245" t="s">
        <v>260</v>
      </c>
      <c r="V38" s="246">
        <v>379483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468891.77785376715</v>
      </c>
      <c r="D39" s="243" t="s">
        <v>260</v>
      </c>
      <c r="E39" s="242">
        <v>-854440.6239018315</v>
      </c>
      <c r="F39" s="244" t="s">
        <v>260</v>
      </c>
      <c r="G39" s="242">
        <v>-9286.520000000019</v>
      </c>
      <c r="H39" s="244" t="s">
        <v>260</v>
      </c>
      <c r="I39" s="242">
        <v>-65026.926995645044</v>
      </c>
      <c r="J39" s="244" t="s">
        <v>260</v>
      </c>
      <c r="K39" s="242">
        <v>929058.0308674127</v>
      </c>
      <c r="L39" s="244" t="s">
        <v>260</v>
      </c>
      <c r="M39" s="247">
        <v>66890.4879999999</v>
      </c>
      <c r="N39" s="244" t="s">
        <v>260</v>
      </c>
      <c r="O39" s="242">
        <v>-297417.6660086829</v>
      </c>
      <c r="P39" s="244" t="s">
        <v>260</v>
      </c>
      <c r="Q39" s="242">
        <v>-3479.0213945549913</v>
      </c>
      <c r="R39" s="244" t="s">
        <v>260</v>
      </c>
      <c r="S39" s="242">
        <v>235189.5384204653</v>
      </c>
      <c r="T39" s="244" t="s">
        <v>260</v>
      </c>
      <c r="U39" s="242">
        <v>-331459.4396247704</v>
      </c>
      <c r="V39" s="246">
        <v>-96269.90120430515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4463176.183988139</v>
      </c>
      <c r="D40" s="243">
        <v>648380.9247311647</v>
      </c>
      <c r="E40" s="245">
        <v>420325.02510626777</v>
      </c>
      <c r="F40" s="244">
        <v>1625093.1986594563</v>
      </c>
      <c r="G40" s="245">
        <v>14033.2608805581</v>
      </c>
      <c r="H40" s="244">
        <v>-32015.061000000074</v>
      </c>
      <c r="I40" s="245">
        <v>-14868.569653317449</v>
      </c>
      <c r="J40" s="244">
        <v>-106937.9504733849</v>
      </c>
      <c r="K40" s="245">
        <v>1325303.0308674127</v>
      </c>
      <c r="L40" s="244">
        <v>393009</v>
      </c>
      <c r="M40" s="249">
        <v>2308270.310503055</v>
      </c>
      <c r="N40" s="244">
        <v>2341825.388000005</v>
      </c>
      <c r="O40" s="245">
        <v>1887227.9126440515</v>
      </c>
      <c r="P40" s="244">
        <v>2318237.7212207</v>
      </c>
      <c r="Q40" s="245">
        <v>481759.7139174733</v>
      </c>
      <c r="R40" s="244">
        <v>1100293.300681723</v>
      </c>
      <c r="S40" s="245">
        <v>10885226.86825364</v>
      </c>
      <c r="T40" s="244">
        <v>8287886.521819663</v>
      </c>
      <c r="U40" s="245">
        <v>621523.6535660258</v>
      </c>
      <c r="V40" s="244">
        <v>3218864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3814795</v>
      </c>
      <c r="D41" s="252"/>
      <c r="E41" s="251">
        <v>-1204768</v>
      </c>
      <c r="F41" s="253"/>
      <c r="G41" s="251">
        <v>46048</v>
      </c>
      <c r="H41" s="253"/>
      <c r="I41" s="251">
        <v>92069</v>
      </c>
      <c r="J41" s="253"/>
      <c r="K41" s="251">
        <v>932294</v>
      </c>
      <c r="L41" s="253"/>
      <c r="M41" s="254">
        <v>-33555</v>
      </c>
      <c r="N41" s="253"/>
      <c r="O41" s="251">
        <v>-431010</v>
      </c>
      <c r="P41" s="253"/>
      <c r="Q41" s="251">
        <v>-618534</v>
      </c>
      <c r="R41" s="253"/>
      <c r="S41" s="251">
        <v>2597340</v>
      </c>
      <c r="T41" s="253"/>
      <c r="U41" s="251">
        <v>-2597340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</sheetData>
  <sheetProtection/>
  <mergeCells count="13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60" zoomScaleNormal="60" zoomScaleSheetLayoutView="76" zoomScalePageLayoutView="43" workbookViewId="0" topLeftCell="A1">
      <selection activeCell="Z10" sqref="Z10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2.09765625" style="2" bestFit="1" customWidth="1"/>
    <col min="27" max="27" width="10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258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259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55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153385.67115102988</v>
      </c>
      <c r="D13" s="243" t="s">
        <v>260</v>
      </c>
      <c r="E13" s="242">
        <v>-1054.0374102462083</v>
      </c>
      <c r="F13" s="244" t="s">
        <v>260</v>
      </c>
      <c r="G13" s="242">
        <v>64.98599999999999</v>
      </c>
      <c r="H13" s="244" t="s">
        <v>260</v>
      </c>
      <c r="I13" s="242">
        <v>-1.6328829999999996</v>
      </c>
      <c r="J13" s="244" t="s">
        <v>260</v>
      </c>
      <c r="K13" s="245" t="s">
        <v>260</v>
      </c>
      <c r="L13" s="246">
        <v>155117</v>
      </c>
      <c r="M13" s="247">
        <v>3818</v>
      </c>
      <c r="N13" s="244" t="s">
        <v>260</v>
      </c>
      <c r="O13" s="242">
        <v>21.690648495653704</v>
      </c>
      <c r="P13" s="244" t="s">
        <v>260</v>
      </c>
      <c r="Q13" s="242">
        <v>-1117.6775062795477</v>
      </c>
      <c r="R13" s="244" t="s">
        <v>260</v>
      </c>
      <c r="S13" s="242">
        <v>155116.99999999977</v>
      </c>
      <c r="T13" s="248">
        <v>155117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860612.7278409991</v>
      </c>
      <c r="D14" s="243" t="s">
        <v>260</v>
      </c>
      <c r="E14" s="242">
        <v>120778.92397151934</v>
      </c>
      <c r="F14" s="244" t="s">
        <v>260</v>
      </c>
      <c r="G14" s="242">
        <v>498.4830000000002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8678</v>
      </c>
      <c r="N14" s="246">
        <v>962712.6402420914</v>
      </c>
      <c r="O14" s="242">
        <v>217562.73699999996</v>
      </c>
      <c r="P14" s="244" t="s">
        <v>260</v>
      </c>
      <c r="Q14" s="242">
        <v>-245350.92981252074</v>
      </c>
      <c r="R14" s="244" t="s">
        <v>260</v>
      </c>
      <c r="S14" s="242">
        <v>962779.9419999977</v>
      </c>
      <c r="T14" s="246">
        <v>962712.6402420914</v>
      </c>
      <c r="U14" s="242">
        <v>-67.30175790656607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-3480.264684099704</v>
      </c>
      <c r="D15" s="243" t="s">
        <v>260</v>
      </c>
      <c r="E15" s="242">
        <v>-100461.66551120998</v>
      </c>
      <c r="F15" s="244" t="s">
        <v>260</v>
      </c>
      <c r="G15" s="242">
        <v>-3139.8150000000023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-22107</v>
      </c>
      <c r="N15" s="246">
        <v>-27141.315242095836</v>
      </c>
      <c r="O15" s="242">
        <v>-280368.311</v>
      </c>
      <c r="P15" s="244" t="s">
        <v>260</v>
      </c>
      <c r="Q15" s="242">
        <v>256266.4391953036</v>
      </c>
      <c r="R15" s="244" t="s">
        <v>260</v>
      </c>
      <c r="S15" s="242">
        <v>-153290.61700000608</v>
      </c>
      <c r="T15" s="246">
        <v>-27141.315242095836</v>
      </c>
      <c r="U15" s="242">
        <v>126149.30175790658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-124546.18301876143</v>
      </c>
      <c r="D16" s="243" t="s">
        <v>260</v>
      </c>
      <c r="E16" s="242">
        <v>836.8315258217208</v>
      </c>
      <c r="F16" s="244" t="s">
        <v>260</v>
      </c>
      <c r="G16" s="242">
        <v>-39.002999999999986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-402010</v>
      </c>
      <c r="N16" s="244" t="s">
        <v>260</v>
      </c>
      <c r="O16" s="242">
        <v>-9441.037000000011</v>
      </c>
      <c r="P16" s="244" t="s">
        <v>260</v>
      </c>
      <c r="Q16" s="242">
        <v>14495.391492939714</v>
      </c>
      <c r="R16" s="244" t="s">
        <v>260</v>
      </c>
      <c r="S16" s="242">
        <v>-520703.99999999994</v>
      </c>
      <c r="T16" s="244" t="s">
        <v>260</v>
      </c>
      <c r="U16" s="245" t="s">
        <v>260</v>
      </c>
      <c r="V16" s="246">
        <v>-520703.99999999994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136553.67500000005</v>
      </c>
      <c r="J17" s="244" t="s">
        <v>260</v>
      </c>
      <c r="K17" s="245" t="s">
        <v>260</v>
      </c>
      <c r="L17" s="246">
        <v>13750</v>
      </c>
      <c r="M17" s="249" t="s">
        <v>260</v>
      </c>
      <c r="N17" s="246">
        <v>122803.67500000005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136553.67500000005</v>
      </c>
      <c r="T17" s="246">
        <v>136553.67500000005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123385</v>
      </c>
      <c r="M18" s="247">
        <v>123385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123385</v>
      </c>
      <c r="T18" s="246">
        <v>123385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2203</v>
      </c>
      <c r="M19" s="247">
        <v>2195</v>
      </c>
      <c r="N19" s="244" t="s">
        <v>260</v>
      </c>
      <c r="O19" s="242">
        <v>9</v>
      </c>
      <c r="P19" s="244" t="s">
        <v>260</v>
      </c>
      <c r="Q19" s="242">
        <v>-1</v>
      </c>
      <c r="R19" s="244" t="s">
        <v>260</v>
      </c>
      <c r="S19" s="242">
        <v>2203</v>
      </c>
      <c r="T19" s="246">
        <v>2203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-63410</v>
      </c>
      <c r="M20" s="247">
        <v>-52050</v>
      </c>
      <c r="N20" s="244" t="s">
        <v>260</v>
      </c>
      <c r="O20" s="242">
        <v>-10500</v>
      </c>
      <c r="P20" s="244" t="s">
        <v>260</v>
      </c>
      <c r="Q20" s="242">
        <v>-860</v>
      </c>
      <c r="R20" s="244" t="s">
        <v>260</v>
      </c>
      <c r="S20" s="242">
        <v>-63410</v>
      </c>
      <c r="T20" s="246">
        <v>-63410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85280</v>
      </c>
      <c r="L21" s="244" t="s">
        <v>260</v>
      </c>
      <c r="M21" s="249" t="s">
        <v>260</v>
      </c>
      <c r="N21" s="246">
        <v>85280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85280</v>
      </c>
      <c r="T21" s="246">
        <v>85280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-22089</v>
      </c>
      <c r="N22" s="246">
        <v>2012</v>
      </c>
      <c r="O22" s="245" t="s">
        <v>260</v>
      </c>
      <c r="P22" s="244" t="s">
        <v>260</v>
      </c>
      <c r="Q22" s="242">
        <v>2012</v>
      </c>
      <c r="R22" s="246">
        <v>-22089</v>
      </c>
      <c r="S22" s="242">
        <v>-20077</v>
      </c>
      <c r="T22" s="246">
        <v>-20077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673674.1283601094</v>
      </c>
      <c r="E23" s="245" t="s">
        <v>260</v>
      </c>
      <c r="F23" s="246">
        <v>437564.79842533544</v>
      </c>
      <c r="G23" s="245" t="s">
        <v>260</v>
      </c>
      <c r="H23" s="246">
        <v>42456.54099999997</v>
      </c>
      <c r="I23" s="245" t="s">
        <v>260</v>
      </c>
      <c r="J23" s="246">
        <v>-19159</v>
      </c>
      <c r="K23" s="245" t="s">
        <v>260</v>
      </c>
      <c r="L23" s="244" t="s">
        <v>260</v>
      </c>
      <c r="M23" s="247">
        <v>1344661.8460000008</v>
      </c>
      <c r="N23" s="246">
        <v>-2538</v>
      </c>
      <c r="O23" s="242">
        <v>-10283.293999999994</v>
      </c>
      <c r="P23" s="246">
        <v>678.0339203599106</v>
      </c>
      <c r="Q23" s="242">
        <v>-21407.219570991816</v>
      </c>
      <c r="R23" s="246">
        <v>199092.4477743823</v>
      </c>
      <c r="S23" s="242">
        <v>1312971.332429009</v>
      </c>
      <c r="T23" s="246">
        <v>1331768.949480187</v>
      </c>
      <c r="U23" s="245" t="s">
        <v>260</v>
      </c>
      <c r="V23" s="246">
        <v>-18797.61705117859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-103573.08841741085</v>
      </c>
      <c r="D24" s="243" t="s">
        <v>260</v>
      </c>
      <c r="E24" s="242">
        <v>2287.661326283647</v>
      </c>
      <c r="F24" s="246">
        <v>-7.941166047751904</v>
      </c>
      <c r="G24" s="242">
        <v>1051.7440000000001</v>
      </c>
      <c r="H24" s="244" t="s">
        <v>260</v>
      </c>
      <c r="I24" s="242">
        <v>-6549.935</v>
      </c>
      <c r="J24" s="244" t="s">
        <v>260</v>
      </c>
      <c r="K24" s="245" t="s">
        <v>260</v>
      </c>
      <c r="L24" s="244" t="s">
        <v>260</v>
      </c>
      <c r="M24" s="247">
        <v>-28533</v>
      </c>
      <c r="N24" s="246">
        <v>-27225</v>
      </c>
      <c r="O24" s="242">
        <v>4693.441000000021</v>
      </c>
      <c r="P24" s="246" t="s">
        <v>260</v>
      </c>
      <c r="Q24" s="242">
        <v>-16293.31781910808</v>
      </c>
      <c r="R24" s="246">
        <v>13453.446255812189</v>
      </c>
      <c r="S24" s="242">
        <v>-146916.49491023525</v>
      </c>
      <c r="T24" s="246">
        <v>-13779.494910235564</v>
      </c>
      <c r="U24" s="242">
        <v>135524</v>
      </c>
      <c r="V24" s="246">
        <v>2387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5121.2393997316685</v>
      </c>
      <c r="D25" s="250">
        <v>-6208.537883439087</v>
      </c>
      <c r="E25" s="242">
        <v>30945.555071583716</v>
      </c>
      <c r="F25" s="246">
        <v>195125.41501348978</v>
      </c>
      <c r="G25" s="242">
        <v>6.815000000000055</v>
      </c>
      <c r="H25" s="246">
        <v>1611.5130000000063</v>
      </c>
      <c r="I25" s="242">
        <v>-29063.380000000005</v>
      </c>
      <c r="J25" s="246">
        <v>-22284.787040426803</v>
      </c>
      <c r="K25" s="245" t="s">
        <v>260</v>
      </c>
      <c r="L25" s="244" t="s">
        <v>260</v>
      </c>
      <c r="M25" s="249" t="s">
        <v>260</v>
      </c>
      <c r="N25" s="246">
        <v>122770.01199999999</v>
      </c>
      <c r="O25" s="245" t="s">
        <v>260</v>
      </c>
      <c r="P25" s="244" t="s">
        <v>260</v>
      </c>
      <c r="Q25" s="245" t="s">
        <v>260</v>
      </c>
      <c r="R25" s="246">
        <v>32577.01408940436</v>
      </c>
      <c r="S25" s="242">
        <v>7010.229471315382</v>
      </c>
      <c r="T25" s="246">
        <v>323590.6291790282</v>
      </c>
      <c r="U25" s="242">
        <v>299202.31600000005</v>
      </c>
      <c r="V25" s="246">
        <v>-17378.083707712853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1542.7200000000012</v>
      </c>
      <c r="D26" s="243" t="s">
        <v>260</v>
      </c>
      <c r="E26" s="242">
        <v>-12473.94741268368</v>
      </c>
      <c r="F26" s="246">
        <v>79709.6019674564</v>
      </c>
      <c r="G26" s="242" t="s">
        <v>260</v>
      </c>
      <c r="H26" s="246">
        <v>4228.646999999997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-2042.6601394360187</v>
      </c>
      <c r="N26" s="244" t="s">
        <v>260</v>
      </c>
      <c r="O26" s="242">
        <v>40700.49525817917</v>
      </c>
      <c r="P26" s="244" t="s">
        <v>260</v>
      </c>
      <c r="Q26" s="242">
        <v>23697.392293940473</v>
      </c>
      <c r="R26" s="246">
        <v>-32514.2489674564</v>
      </c>
      <c r="S26" s="242">
        <v>51423.99999999995</v>
      </c>
      <c r="T26" s="246">
        <v>51424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-8668.021000000008</v>
      </c>
      <c r="D27" s="243" t="s">
        <v>260</v>
      </c>
      <c r="E27" s="242">
        <v>132.62316443212364</v>
      </c>
      <c r="F27" s="244" t="s">
        <v>260</v>
      </c>
      <c r="G27" s="242">
        <v>-48.69484699331997</v>
      </c>
      <c r="H27" s="244" t="s">
        <v>260</v>
      </c>
      <c r="I27" s="242">
        <v>7663.018999999986</v>
      </c>
      <c r="J27" s="246">
        <v>-29081.00000000029</v>
      </c>
      <c r="K27" s="245" t="s">
        <v>260</v>
      </c>
      <c r="L27" s="244" t="s">
        <v>260</v>
      </c>
      <c r="M27" s="247">
        <v>284909.6582553261</v>
      </c>
      <c r="N27" s="244" t="s">
        <v>260</v>
      </c>
      <c r="O27" s="242">
        <v>-315556.5941434754</v>
      </c>
      <c r="P27" s="244" t="s">
        <v>260</v>
      </c>
      <c r="Q27" s="242">
        <v>6950.009570710245</v>
      </c>
      <c r="R27" s="244" t="s">
        <v>260</v>
      </c>
      <c r="S27" s="242">
        <v>-24618.00000000029</v>
      </c>
      <c r="T27" s="246">
        <v>-29081.00000000029</v>
      </c>
      <c r="U27" s="242">
        <v>-4463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5609.208000000013</v>
      </c>
      <c r="D28" s="243" t="s">
        <v>260</v>
      </c>
      <c r="E28" s="242">
        <v>3293.3641435100035</v>
      </c>
      <c r="F28" s="246">
        <v>63889.197722377954</v>
      </c>
      <c r="G28" s="242">
        <v>-1274.6114307635398</v>
      </c>
      <c r="H28" s="246">
        <v>-29388</v>
      </c>
      <c r="I28" s="242" t="s">
        <v>260</v>
      </c>
      <c r="J28" s="244" t="s">
        <v>260</v>
      </c>
      <c r="K28" s="245" t="s">
        <v>260</v>
      </c>
      <c r="L28" s="244" t="s">
        <v>260</v>
      </c>
      <c r="M28" s="247">
        <v>71719.36638492043</v>
      </c>
      <c r="N28" s="244" t="s">
        <v>260</v>
      </c>
      <c r="O28" s="242">
        <v>-15368.917376487982</v>
      </c>
      <c r="P28" s="246">
        <v>36000</v>
      </c>
      <c r="Q28" s="242">
        <v>23024.590278821066</v>
      </c>
      <c r="R28" s="246">
        <v>14486.80227762193</v>
      </c>
      <c r="S28" s="242">
        <v>87003</v>
      </c>
      <c r="T28" s="246">
        <v>84987.99999999988</v>
      </c>
      <c r="U28" s="242">
        <v>-2015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5408.92417755496</v>
      </c>
      <c r="D29" s="243" t="s">
        <v>260</v>
      </c>
      <c r="E29" s="242">
        <v>1533.4171088503408</v>
      </c>
      <c r="F29" s="244" t="s">
        <v>260</v>
      </c>
      <c r="G29" s="242">
        <v>-1095.545</v>
      </c>
      <c r="H29" s="244" t="s">
        <v>260</v>
      </c>
      <c r="I29" s="242">
        <v>5000</v>
      </c>
      <c r="J29" s="244" t="s">
        <v>260</v>
      </c>
      <c r="K29" s="245" t="s">
        <v>260</v>
      </c>
      <c r="L29" s="244" t="s">
        <v>260</v>
      </c>
      <c r="M29" s="247">
        <v>36980.13699999999</v>
      </c>
      <c r="N29" s="246">
        <v>89755</v>
      </c>
      <c r="O29" s="242">
        <v>48159.12699999998</v>
      </c>
      <c r="P29" s="244" t="s">
        <v>260</v>
      </c>
      <c r="Q29" s="242">
        <v>-5687.060286405394</v>
      </c>
      <c r="R29" s="244" t="s">
        <v>260</v>
      </c>
      <c r="S29" s="242">
        <v>90298.99999999987</v>
      </c>
      <c r="T29" s="246">
        <v>89755</v>
      </c>
      <c r="U29" s="242">
        <v>-544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143002.69755085232</v>
      </c>
      <c r="D30" s="243" t="s">
        <v>260</v>
      </c>
      <c r="E30" s="242">
        <v>20132.832876246248</v>
      </c>
      <c r="F30" s="244" t="s">
        <v>260</v>
      </c>
      <c r="G30" s="242">
        <v>-8818.643962766588</v>
      </c>
      <c r="H30" s="244" t="s">
        <v>260</v>
      </c>
      <c r="I30" s="242">
        <v>10218.470632382632</v>
      </c>
      <c r="J30" s="244" t="s">
        <v>260</v>
      </c>
      <c r="K30" s="245" t="s">
        <v>260</v>
      </c>
      <c r="L30" s="244" t="s">
        <v>260</v>
      </c>
      <c r="M30" s="247">
        <v>-7884.296394130386</v>
      </c>
      <c r="N30" s="246" t="s">
        <v>260</v>
      </c>
      <c r="O30" s="242">
        <v>96652.91161732399</v>
      </c>
      <c r="P30" s="244" t="s">
        <v>260</v>
      </c>
      <c r="Q30" s="242">
        <v>669.4475343552185</v>
      </c>
      <c r="R30" s="246">
        <v>257437</v>
      </c>
      <c r="S30" s="242">
        <v>253973.41985426343</v>
      </c>
      <c r="T30" s="246">
        <v>257437</v>
      </c>
      <c r="U30" s="242">
        <v>3463.5801457366942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39554.29716253933</v>
      </c>
      <c r="D31" s="243" t="s">
        <v>260</v>
      </c>
      <c r="E31" s="242">
        <v>16790.44087531872</v>
      </c>
      <c r="F31" s="246">
        <v>46355.08464</v>
      </c>
      <c r="G31" s="242">
        <v>127.92579996300901</v>
      </c>
      <c r="H31" s="244" t="s">
        <v>260</v>
      </c>
      <c r="I31" s="242">
        <v>3640.626937672884</v>
      </c>
      <c r="J31" s="244" t="s">
        <v>260</v>
      </c>
      <c r="K31" s="245" t="s">
        <v>260</v>
      </c>
      <c r="L31" s="244" t="s">
        <v>260</v>
      </c>
      <c r="M31" s="247">
        <v>1252.7516630354992</v>
      </c>
      <c r="N31" s="246">
        <v>2934</v>
      </c>
      <c r="O31" s="242">
        <v>8574.947825073083</v>
      </c>
      <c r="P31" s="246">
        <v>1695</v>
      </c>
      <c r="Q31" s="242">
        <v>13372.583716962172</v>
      </c>
      <c r="R31" s="246">
        <v>82212</v>
      </c>
      <c r="S31" s="242">
        <v>83313.57398056469</v>
      </c>
      <c r="T31" s="246">
        <v>133196.08464000002</v>
      </c>
      <c r="U31" s="242">
        <v>49882.51065943532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154794.87556434324</v>
      </c>
      <c r="D32" s="243" t="s">
        <v>260</v>
      </c>
      <c r="E32" s="242">
        <v>81682</v>
      </c>
      <c r="F32" s="246">
        <v>220521.40675683133</v>
      </c>
      <c r="G32" s="242">
        <v>48</v>
      </c>
      <c r="H32" s="246">
        <v>23233.148000000045</v>
      </c>
      <c r="I32" s="242">
        <v>26252</v>
      </c>
      <c r="J32" s="244" t="s">
        <v>260</v>
      </c>
      <c r="K32" s="242" t="s">
        <v>260</v>
      </c>
      <c r="L32" s="244" t="s">
        <v>260</v>
      </c>
      <c r="M32" s="247">
        <v>3204</v>
      </c>
      <c r="N32" s="246">
        <v>-2187.9119999995455</v>
      </c>
      <c r="O32" s="242">
        <v>1609</v>
      </c>
      <c r="P32" s="246">
        <v>81970.02002000017</v>
      </c>
      <c r="Q32" s="242">
        <v>85887</v>
      </c>
      <c r="R32" s="246">
        <v>76806.15176419774</v>
      </c>
      <c r="S32" s="242">
        <v>353476.87556434324</v>
      </c>
      <c r="T32" s="246">
        <v>400342.81454102974</v>
      </c>
      <c r="U32" s="242">
        <v>46865.93897668649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1945860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1945860</v>
      </c>
      <c r="Q33" s="245" t="s">
        <v>260</v>
      </c>
      <c r="R33" s="244" t="s">
        <v>260</v>
      </c>
      <c r="S33" s="242">
        <v>1945860</v>
      </c>
      <c r="T33" s="246">
        <v>1945860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107095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107095</v>
      </c>
      <c r="Q34" s="245" t="s">
        <v>260</v>
      </c>
      <c r="R34" s="244" t="s">
        <v>260</v>
      </c>
      <c r="S34" s="242">
        <v>107095</v>
      </c>
      <c r="T34" s="246">
        <v>107095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174227.83937476855</v>
      </c>
      <c r="D35" s="250">
        <v>16308.43338317395</v>
      </c>
      <c r="E35" s="242">
        <v>391131.01898717135</v>
      </c>
      <c r="F35" s="246">
        <v>966761.352978766</v>
      </c>
      <c r="G35" s="242">
        <v>11908.358999999997</v>
      </c>
      <c r="H35" s="246">
        <v>97.4309999999823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577267.2173619398</v>
      </c>
      <c r="T35" s="246">
        <v>983167.21736194</v>
      </c>
      <c r="U35" s="242">
        <v>219837</v>
      </c>
      <c r="V35" s="246">
        <v>-186063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14351</v>
      </c>
      <c r="D36" s="243" t="s">
        <v>260</v>
      </c>
      <c r="E36" s="242">
        <v>432338.97378840594</v>
      </c>
      <c r="F36" s="244" t="s">
        <v>260</v>
      </c>
      <c r="G36" s="242">
        <v>1801.6630000000005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47805.07000000001</v>
      </c>
      <c r="N36" s="244" t="s">
        <v>260</v>
      </c>
      <c r="O36" s="247">
        <v>18458.78231326492</v>
      </c>
      <c r="P36" s="244" t="s">
        <v>260</v>
      </c>
      <c r="Q36" s="242">
        <v>10894.510898329143</v>
      </c>
      <c r="R36" s="244" t="s">
        <v>260</v>
      </c>
      <c r="S36" s="242">
        <v>525650</v>
      </c>
      <c r="T36" s="244" t="s">
        <v>260</v>
      </c>
      <c r="U36" s="245" t="s">
        <v>260</v>
      </c>
      <c r="V36" s="246">
        <v>525650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90887.68204714805</v>
      </c>
      <c r="D37" s="243" t="s">
        <v>260</v>
      </c>
      <c r="E37" s="242">
        <v>12574.56796160689</v>
      </c>
      <c r="F37" s="246">
        <v>-17649</v>
      </c>
      <c r="G37" s="242">
        <v>281.52600000000007</v>
      </c>
      <c r="H37" s="246">
        <v>2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128947</v>
      </c>
      <c r="N37" s="244" t="s">
        <v>260</v>
      </c>
      <c r="O37" s="242">
        <v>1441828.7841743599</v>
      </c>
      <c r="P37" s="244" t="s">
        <v>260</v>
      </c>
      <c r="Q37" s="242">
        <v>399639.4398168852</v>
      </c>
      <c r="R37" s="246">
        <v>-60</v>
      </c>
      <c r="S37" s="242">
        <v>2074159</v>
      </c>
      <c r="T37" s="246">
        <v>-17707</v>
      </c>
      <c r="U37" s="242">
        <v>-17707</v>
      </c>
      <c r="V37" s="246">
        <v>2074159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376920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376920</v>
      </c>
      <c r="T38" s="244" t="s">
        <v>260</v>
      </c>
      <c r="U38" s="245" t="s">
        <v>260</v>
      </c>
      <c r="V38" s="246">
        <v>376920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213176.47498598392</v>
      </c>
      <c r="D39" s="243" t="s">
        <v>260</v>
      </c>
      <c r="E39" s="242">
        <v>263249.0939440194</v>
      </c>
      <c r="F39" s="244" t="s">
        <v>260</v>
      </c>
      <c r="G39" s="242">
        <v>17374.52000000002</v>
      </c>
      <c r="H39" s="244" t="s">
        <v>260</v>
      </c>
      <c r="I39" s="242">
        <v>72811.3422956611</v>
      </c>
      <c r="J39" s="244" t="s">
        <v>260</v>
      </c>
      <c r="K39" s="242">
        <v>-515156.6317662187</v>
      </c>
      <c r="L39" s="244" t="s">
        <v>260</v>
      </c>
      <c r="M39" s="247">
        <v>63509.74000000011</v>
      </c>
      <c r="N39" s="244" t="s">
        <v>260</v>
      </c>
      <c r="O39" s="242">
        <v>53165.871943853796</v>
      </c>
      <c r="P39" s="244" t="s">
        <v>260</v>
      </c>
      <c r="Q39" s="242">
        <v>-93387.11792906118</v>
      </c>
      <c r="R39" s="244" t="s">
        <v>260</v>
      </c>
      <c r="S39" s="242">
        <v>74743.29347423848</v>
      </c>
      <c r="T39" s="244" t="s">
        <v>260</v>
      </c>
      <c r="U39" s="242">
        <v>-414075.592715347</v>
      </c>
      <c r="V39" s="246">
        <v>-339332.2992411086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3674362.8001346793</v>
      </c>
      <c r="D40" s="243">
        <v>683774.0238598443</v>
      </c>
      <c r="E40" s="245">
        <v>1263717.6544106295</v>
      </c>
      <c r="F40" s="244">
        <v>1992269.916338209</v>
      </c>
      <c r="G40" s="245">
        <v>18747.708559439576</v>
      </c>
      <c r="H40" s="244">
        <v>42241.28</v>
      </c>
      <c r="I40" s="245">
        <v>226524.18598271662</v>
      </c>
      <c r="J40" s="244">
        <v>-70524.7870404271</v>
      </c>
      <c r="K40" s="245">
        <v>-52956.63176621869</v>
      </c>
      <c r="L40" s="244">
        <v>231045</v>
      </c>
      <c r="M40" s="249">
        <v>1584349.6127697164</v>
      </c>
      <c r="N40" s="244">
        <v>1329175.099999996</v>
      </c>
      <c r="O40" s="245">
        <v>1289918.635260587</v>
      </c>
      <c r="P40" s="244">
        <v>2173298.05394036</v>
      </c>
      <c r="Q40" s="245">
        <v>452804.48187388014</v>
      </c>
      <c r="R40" s="244">
        <v>621401.6131939621</v>
      </c>
      <c r="S40" s="245">
        <v>8457468.447225431</v>
      </c>
      <c r="T40" s="244">
        <v>7002680.200291945</v>
      </c>
      <c r="U40" s="245">
        <v>442052.75306651153</v>
      </c>
      <c r="V40" s="244">
        <v>1896841.0000000002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2990589</v>
      </c>
      <c r="D41" s="252"/>
      <c r="E41" s="251">
        <v>-728552</v>
      </c>
      <c r="F41" s="253"/>
      <c r="G41" s="251">
        <v>-23494</v>
      </c>
      <c r="H41" s="253"/>
      <c r="I41" s="251">
        <v>297049</v>
      </c>
      <c r="J41" s="253"/>
      <c r="K41" s="251">
        <v>-284002</v>
      </c>
      <c r="L41" s="253"/>
      <c r="M41" s="254">
        <v>255175</v>
      </c>
      <c r="N41" s="253"/>
      <c r="O41" s="251">
        <v>-883379</v>
      </c>
      <c r="P41" s="253"/>
      <c r="Q41" s="251">
        <v>-168597</v>
      </c>
      <c r="R41" s="253"/>
      <c r="S41" s="251">
        <v>1454788</v>
      </c>
      <c r="T41" s="253"/>
      <c r="U41" s="251">
        <v>-1454788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="60" zoomScaleNormal="60" zoomScaleSheetLayoutView="76" zoomScalePageLayoutView="43" workbookViewId="0" topLeftCell="A1">
      <selection activeCell="K32" sqref="K32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6" width="10.5976562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6" width="10.59765625" style="17" customWidth="1"/>
    <col min="17" max="18" width="10.19921875" style="17" customWidth="1"/>
    <col min="19" max="19" width="11.5" style="2" customWidth="1"/>
    <col min="20" max="20" width="10.59765625" style="2" customWidth="1"/>
    <col min="21" max="21" width="11.19921875" style="2" customWidth="1"/>
    <col min="22" max="22" width="10.59765625" style="2" customWidth="1"/>
    <col min="23" max="23" width="3.3984375" style="43" customWidth="1"/>
    <col min="24" max="24" width="35.69921875" style="2" customWidth="1"/>
    <col min="25" max="25" width="9" style="2" customWidth="1"/>
    <col min="26" max="26" width="12.09765625" style="2" bestFit="1" customWidth="1"/>
    <col min="27" max="27" width="10.09765625" style="2" bestFit="1" customWidth="1"/>
    <col min="28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312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313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75</v>
      </c>
      <c r="F7" s="268"/>
      <c r="G7" s="268"/>
      <c r="H7" s="269"/>
      <c r="I7" s="188"/>
      <c r="J7" s="189"/>
      <c r="K7" s="267" t="s">
        <v>41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42</v>
      </c>
      <c r="J8" s="198"/>
      <c r="K8" s="261" t="s">
        <v>136</v>
      </c>
      <c r="L8" s="262"/>
      <c r="M8" s="262"/>
      <c r="N8" s="262"/>
      <c r="O8" s="262"/>
      <c r="P8" s="262"/>
      <c r="Q8" s="262"/>
      <c r="R8" s="263"/>
      <c r="S8" s="199" t="s">
        <v>74</v>
      </c>
      <c r="T8" s="198"/>
      <c r="U8" s="200" t="s">
        <v>81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131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43</v>
      </c>
      <c r="T9" s="204"/>
      <c r="U9" s="200" t="s">
        <v>73</v>
      </c>
      <c r="V9" s="204"/>
      <c r="W9" s="207"/>
      <c r="X9" s="256"/>
    </row>
    <row r="10" spans="1:24" s="3" customFormat="1" ht="33.75" customHeight="1" thickBot="1">
      <c r="A10" s="209" t="s">
        <v>39</v>
      </c>
      <c r="B10" s="204"/>
      <c r="C10" s="210" t="s">
        <v>132</v>
      </c>
      <c r="D10" s="211"/>
      <c r="E10" s="210" t="s">
        <v>253</v>
      </c>
      <c r="F10" s="211"/>
      <c r="G10" s="212" t="s">
        <v>134</v>
      </c>
      <c r="H10" s="211"/>
      <c r="I10" s="264" t="s">
        <v>44</v>
      </c>
      <c r="J10" s="265"/>
      <c r="K10" s="210" t="s">
        <v>40</v>
      </c>
      <c r="L10" s="211"/>
      <c r="M10" s="266" t="s">
        <v>158</v>
      </c>
      <c r="N10" s="258"/>
      <c r="O10" s="257" t="s">
        <v>138</v>
      </c>
      <c r="P10" s="258"/>
      <c r="Q10" s="213" t="s">
        <v>140</v>
      </c>
      <c r="R10" s="211"/>
      <c r="S10" s="261" t="s">
        <v>142</v>
      </c>
      <c r="T10" s="263"/>
      <c r="U10" s="262" t="s">
        <v>143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135862.76924369205</v>
      </c>
      <c r="D13" s="243" t="s">
        <v>260</v>
      </c>
      <c r="E13" s="242">
        <v>41910.54769842539</v>
      </c>
      <c r="F13" s="244" t="s">
        <v>260</v>
      </c>
      <c r="G13" s="242">
        <v>-83.423</v>
      </c>
      <c r="H13" s="244" t="s">
        <v>260</v>
      </c>
      <c r="I13" s="242">
        <v>-25.216000000000005</v>
      </c>
      <c r="J13" s="244" t="s">
        <v>260</v>
      </c>
      <c r="K13" s="245" t="s">
        <v>260</v>
      </c>
      <c r="L13" s="246">
        <v>249962</v>
      </c>
      <c r="M13" s="247">
        <v>78174</v>
      </c>
      <c r="N13" s="244" t="s">
        <v>260</v>
      </c>
      <c r="O13" s="242">
        <v>31.007514435183452</v>
      </c>
      <c r="P13" s="244" t="s">
        <v>260</v>
      </c>
      <c r="Q13" s="242">
        <v>-5907.685456552855</v>
      </c>
      <c r="R13" s="244" t="s">
        <v>260</v>
      </c>
      <c r="S13" s="242">
        <v>249961.99999999977</v>
      </c>
      <c r="T13" s="248">
        <v>249962</v>
      </c>
      <c r="U13" s="245" t="s">
        <v>260</v>
      </c>
      <c r="V13" s="244" t="s">
        <v>260</v>
      </c>
      <c r="W13" s="231" t="s">
        <v>4</v>
      </c>
      <c r="X13" s="232" t="s">
        <v>261</v>
      </c>
      <c r="Z13" s="102"/>
      <c r="AA13" s="102"/>
    </row>
    <row r="14" spans="1:27" ht="28.5" customHeight="1">
      <c r="A14" s="229" t="s">
        <v>5</v>
      </c>
      <c r="B14" s="230" t="s">
        <v>262</v>
      </c>
      <c r="C14" s="242">
        <v>1129778.2962608747</v>
      </c>
      <c r="D14" s="243" t="s">
        <v>260</v>
      </c>
      <c r="E14" s="242">
        <v>236479.8454474872</v>
      </c>
      <c r="F14" s="244" t="s">
        <v>260</v>
      </c>
      <c r="G14" s="242">
        <v>3643.1359999999986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22667</v>
      </c>
      <c r="N14" s="246">
        <v>1458943.6817494326</v>
      </c>
      <c r="O14" s="242">
        <v>3257.5310000000754</v>
      </c>
      <c r="P14" s="244" t="s">
        <v>260</v>
      </c>
      <c r="Q14" s="242">
        <v>18360.3462916406</v>
      </c>
      <c r="R14" s="244" t="s">
        <v>260</v>
      </c>
      <c r="S14" s="242">
        <v>1414186.1550000024</v>
      </c>
      <c r="T14" s="246">
        <v>1458943.6817494326</v>
      </c>
      <c r="U14" s="242">
        <v>44757.52674943146</v>
      </c>
      <c r="V14" s="244" t="s">
        <v>260</v>
      </c>
      <c r="W14" s="233" t="s">
        <v>5</v>
      </c>
      <c r="X14" s="232" t="s">
        <v>263</v>
      </c>
      <c r="Z14" s="102"/>
      <c r="AA14" s="102"/>
    </row>
    <row r="15" spans="1:27" ht="28.5" customHeight="1">
      <c r="A15" s="229" t="s">
        <v>6</v>
      </c>
      <c r="B15" s="230" t="s">
        <v>264</v>
      </c>
      <c r="C15" s="242">
        <v>601744.7826753221</v>
      </c>
      <c r="D15" s="243" t="s">
        <v>260</v>
      </c>
      <c r="E15" s="242">
        <v>-159846.2503597997</v>
      </c>
      <c r="F15" s="244" t="s">
        <v>260</v>
      </c>
      <c r="G15" s="242">
        <v>21598.812999999995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2938</v>
      </c>
      <c r="N15" s="246">
        <v>1012638.568250571</v>
      </c>
      <c r="O15" s="242">
        <v>496404.33499999996</v>
      </c>
      <c r="P15" s="244" t="s">
        <v>260</v>
      </c>
      <c r="Q15" s="242">
        <v>-27473.585315519245</v>
      </c>
      <c r="R15" s="244" t="s">
        <v>260</v>
      </c>
      <c r="S15" s="242">
        <v>935366.0950000031</v>
      </c>
      <c r="T15" s="246">
        <v>1012638.568250571</v>
      </c>
      <c r="U15" s="242">
        <v>77272.47325056854</v>
      </c>
      <c r="V15" s="244" t="s">
        <v>260</v>
      </c>
      <c r="W15" s="233" t="s">
        <v>6</v>
      </c>
      <c r="X15" s="232" t="s">
        <v>265</v>
      </c>
      <c r="Z15" s="102"/>
      <c r="AA15" s="102"/>
    </row>
    <row r="16" spans="1:27" ht="28.5" customHeight="1">
      <c r="A16" s="229" t="s">
        <v>7</v>
      </c>
      <c r="B16" s="230" t="s">
        <v>266</v>
      </c>
      <c r="C16" s="242">
        <v>-292140.79471704434</v>
      </c>
      <c r="D16" s="243" t="s">
        <v>260</v>
      </c>
      <c r="E16" s="242">
        <v>-2499.7298254839657</v>
      </c>
      <c r="F16" s="244" t="s">
        <v>260</v>
      </c>
      <c r="G16" s="242">
        <v>-6.5260000000000105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443001</v>
      </c>
      <c r="N16" s="244" t="s">
        <v>260</v>
      </c>
      <c r="O16" s="242">
        <v>92244.36800000003</v>
      </c>
      <c r="P16" s="244" t="s">
        <v>260</v>
      </c>
      <c r="Q16" s="242">
        <v>3461.6825425282586</v>
      </c>
      <c r="R16" s="244" t="s">
        <v>260</v>
      </c>
      <c r="S16" s="242">
        <v>244059.99999999994</v>
      </c>
      <c r="T16" s="244" t="s">
        <v>260</v>
      </c>
      <c r="U16" s="245" t="s">
        <v>260</v>
      </c>
      <c r="V16" s="246">
        <v>244059.99999999994</v>
      </c>
      <c r="W16" s="233" t="s">
        <v>7</v>
      </c>
      <c r="X16" s="232" t="s">
        <v>267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54654.75</v>
      </c>
      <c r="J17" s="244" t="s">
        <v>260</v>
      </c>
      <c r="K17" s="245" t="s">
        <v>260</v>
      </c>
      <c r="L17" s="246">
        <v>48980</v>
      </c>
      <c r="M17" s="249" t="s">
        <v>260</v>
      </c>
      <c r="N17" s="246">
        <v>5674.75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54654.75</v>
      </c>
      <c r="T17" s="246">
        <v>54654.75</v>
      </c>
      <c r="U17" s="245" t="s">
        <v>260</v>
      </c>
      <c r="V17" s="244" t="s">
        <v>260</v>
      </c>
      <c r="W17" s="233" t="s">
        <v>8</v>
      </c>
      <c r="X17" s="232" t="s">
        <v>268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-5371</v>
      </c>
      <c r="M18" s="247">
        <v>-5371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-5371</v>
      </c>
      <c r="T18" s="246">
        <v>-5371</v>
      </c>
      <c r="U18" s="245" t="s">
        <v>260</v>
      </c>
      <c r="V18" s="244" t="s">
        <v>260</v>
      </c>
      <c r="W18" s="233" t="s">
        <v>9</v>
      </c>
      <c r="X18" s="232" t="s">
        <v>269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-25965</v>
      </c>
      <c r="M19" s="247">
        <v>-25957</v>
      </c>
      <c r="N19" s="244" t="s">
        <v>260</v>
      </c>
      <c r="O19" s="242">
        <v>-8</v>
      </c>
      <c r="P19" s="244" t="s">
        <v>260</v>
      </c>
      <c r="Q19" s="242" t="s">
        <v>260</v>
      </c>
      <c r="R19" s="244" t="s">
        <v>260</v>
      </c>
      <c r="S19" s="242">
        <v>-25965</v>
      </c>
      <c r="T19" s="246">
        <v>-25965</v>
      </c>
      <c r="U19" s="245" t="s">
        <v>260</v>
      </c>
      <c r="V19" s="244" t="s">
        <v>260</v>
      </c>
      <c r="W19" s="233" t="s">
        <v>20</v>
      </c>
      <c r="X19" s="232" t="s">
        <v>270</v>
      </c>
      <c r="Z19" s="102"/>
      <c r="AA19" s="102"/>
    </row>
    <row r="20" spans="1:27" ht="28.5" customHeight="1">
      <c r="A20" s="229" t="s">
        <v>21</v>
      </c>
      <c r="B20" s="230" t="s">
        <v>271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41200</v>
      </c>
      <c r="M20" s="247">
        <v>33955</v>
      </c>
      <c r="N20" s="244" t="s">
        <v>260</v>
      </c>
      <c r="O20" s="242">
        <v>7000</v>
      </c>
      <c r="P20" s="244" t="s">
        <v>260</v>
      </c>
      <c r="Q20" s="242">
        <v>245</v>
      </c>
      <c r="R20" s="244" t="s">
        <v>260</v>
      </c>
      <c r="S20" s="242">
        <v>41200</v>
      </c>
      <c r="T20" s="246">
        <v>41200</v>
      </c>
      <c r="U20" s="245" t="s">
        <v>260</v>
      </c>
      <c r="V20" s="244" t="s">
        <v>260</v>
      </c>
      <c r="W20" s="233" t="s">
        <v>21</v>
      </c>
      <c r="X20" s="232" t="s">
        <v>272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-4818</v>
      </c>
      <c r="L21" s="244" t="s">
        <v>260</v>
      </c>
      <c r="M21" s="249" t="s">
        <v>260</v>
      </c>
      <c r="N21" s="246">
        <v>-4818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-4818</v>
      </c>
      <c r="T21" s="246">
        <v>-4818</v>
      </c>
      <c r="U21" s="245" t="s">
        <v>260</v>
      </c>
      <c r="V21" s="244" t="s">
        <v>260</v>
      </c>
      <c r="W21" s="233" t="s">
        <v>22</v>
      </c>
      <c r="X21" s="232" t="s">
        <v>273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-39733</v>
      </c>
      <c r="N22" s="246">
        <v>-2011</v>
      </c>
      <c r="O22" s="245" t="s">
        <v>260</v>
      </c>
      <c r="P22" s="244" t="s">
        <v>260</v>
      </c>
      <c r="Q22" s="242">
        <v>-2011</v>
      </c>
      <c r="R22" s="246">
        <v>-39733</v>
      </c>
      <c r="S22" s="242">
        <v>-41744</v>
      </c>
      <c r="T22" s="246">
        <v>-41744</v>
      </c>
      <c r="U22" s="245" t="s">
        <v>260</v>
      </c>
      <c r="V22" s="244" t="s">
        <v>260</v>
      </c>
      <c r="W22" s="233" t="s">
        <v>27</v>
      </c>
      <c r="X22" s="232" t="s">
        <v>274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772265.9682472628</v>
      </c>
      <c r="E23" s="245" t="s">
        <v>260</v>
      </c>
      <c r="F23" s="246">
        <v>518716.1806252748</v>
      </c>
      <c r="G23" s="245" t="s">
        <v>260</v>
      </c>
      <c r="H23" s="246">
        <v>-17254.074999999953</v>
      </c>
      <c r="I23" s="245" t="s">
        <v>260</v>
      </c>
      <c r="J23" s="246">
        <v>5724</v>
      </c>
      <c r="K23" s="245" t="s">
        <v>260</v>
      </c>
      <c r="L23" s="244" t="s">
        <v>260</v>
      </c>
      <c r="M23" s="247">
        <v>1401723.5590000004</v>
      </c>
      <c r="N23" s="246">
        <v>-239</v>
      </c>
      <c r="O23" s="242">
        <v>-48177.79599999986</v>
      </c>
      <c r="P23" s="246">
        <v>-514.542247169813</v>
      </c>
      <c r="Q23" s="242">
        <v>-13903.369588993955</v>
      </c>
      <c r="R23" s="246">
        <v>40378.03194885608</v>
      </c>
      <c r="S23" s="242">
        <v>1339642.3934110065</v>
      </c>
      <c r="T23" s="246">
        <v>1319076.5635742238</v>
      </c>
      <c r="U23" s="245" t="s">
        <v>260</v>
      </c>
      <c r="V23" s="246">
        <v>20565.82983678812</v>
      </c>
      <c r="W23" s="233" t="s">
        <v>28</v>
      </c>
      <c r="X23" s="232" t="s">
        <v>275</v>
      </c>
      <c r="Z23" s="102"/>
      <c r="AA23" s="102"/>
    </row>
    <row r="24" spans="1:27" ht="28.5" customHeight="1">
      <c r="A24" s="229" t="s">
        <v>29</v>
      </c>
      <c r="B24" s="230" t="s">
        <v>276</v>
      </c>
      <c r="C24" s="242">
        <v>101444.9831394006</v>
      </c>
      <c r="D24" s="243" t="s">
        <v>260</v>
      </c>
      <c r="E24" s="242">
        <v>17429.59876466496</v>
      </c>
      <c r="F24" s="246" t="s">
        <v>260</v>
      </c>
      <c r="G24" s="242">
        <v>-1400</v>
      </c>
      <c r="H24" s="244" t="s">
        <v>260</v>
      </c>
      <c r="I24" s="242">
        <v>851.0789999999997</v>
      </c>
      <c r="J24" s="244" t="s">
        <v>260</v>
      </c>
      <c r="K24" s="245" t="s">
        <v>260</v>
      </c>
      <c r="L24" s="244" t="s">
        <v>260</v>
      </c>
      <c r="M24" s="247">
        <v>-20237</v>
      </c>
      <c r="N24" s="246">
        <v>-31339</v>
      </c>
      <c r="O24" s="242">
        <v>64901.74399999998</v>
      </c>
      <c r="P24" s="246" t="s">
        <v>260</v>
      </c>
      <c r="Q24" s="242">
        <v>-27312.600904065563</v>
      </c>
      <c r="R24" s="246">
        <v>77851.804</v>
      </c>
      <c r="S24" s="242">
        <v>135677.80399999997</v>
      </c>
      <c r="T24" s="246">
        <v>46512.804000000004</v>
      </c>
      <c r="U24" s="242">
        <v>-78958</v>
      </c>
      <c r="V24" s="246">
        <v>10207</v>
      </c>
      <c r="W24" s="233" t="s">
        <v>29</v>
      </c>
      <c r="X24" s="232" t="s">
        <v>277</v>
      </c>
      <c r="Z24" s="102"/>
      <c r="AA24" s="102"/>
    </row>
    <row r="25" spans="1:27" ht="28.5" customHeight="1">
      <c r="A25" s="229" t="s">
        <v>30</v>
      </c>
      <c r="B25" s="230" t="s">
        <v>278</v>
      </c>
      <c r="C25" s="242">
        <v>-1729.0285454613477</v>
      </c>
      <c r="D25" s="250">
        <v>-8180.689392932145</v>
      </c>
      <c r="E25" s="242">
        <v>12797.8700450639</v>
      </c>
      <c r="F25" s="246">
        <v>-107054.9805616918</v>
      </c>
      <c r="G25" s="242">
        <v>-1997</v>
      </c>
      <c r="H25" s="246">
        <v>3419.6780000000144</v>
      </c>
      <c r="I25" s="242">
        <v>-17353.581999999937</v>
      </c>
      <c r="J25" s="246">
        <v>-12861.648568377532</v>
      </c>
      <c r="K25" s="245" t="s">
        <v>260</v>
      </c>
      <c r="L25" s="244" t="s">
        <v>260</v>
      </c>
      <c r="M25" s="249" t="s">
        <v>260</v>
      </c>
      <c r="N25" s="246">
        <v>-140768.473</v>
      </c>
      <c r="O25" s="245" t="s">
        <v>260</v>
      </c>
      <c r="P25" s="244" t="s">
        <v>260</v>
      </c>
      <c r="Q25" s="245" t="s">
        <v>260</v>
      </c>
      <c r="R25" s="246">
        <v>53908.85338326857</v>
      </c>
      <c r="S25" s="242">
        <v>-8281.740500397384</v>
      </c>
      <c r="T25" s="246">
        <v>-211537.26013973285</v>
      </c>
      <c r="U25" s="242">
        <v>-187836</v>
      </c>
      <c r="V25" s="246">
        <v>15419.519639335544</v>
      </c>
      <c r="W25" s="233" t="s">
        <v>30</v>
      </c>
      <c r="X25" s="232" t="s">
        <v>279</v>
      </c>
      <c r="Z25" s="102"/>
      <c r="AA25" s="102"/>
    </row>
    <row r="26" spans="1:27" ht="28.5" customHeight="1">
      <c r="A26" s="229" t="s">
        <v>280</v>
      </c>
      <c r="B26" s="230" t="s">
        <v>281</v>
      </c>
      <c r="C26" s="242">
        <v>8162.370000000003</v>
      </c>
      <c r="D26" s="243" t="s">
        <v>260</v>
      </c>
      <c r="E26" s="242">
        <v>39378.08779163003</v>
      </c>
      <c r="F26" s="246">
        <v>94629.12741132732</v>
      </c>
      <c r="G26" s="242" t="s">
        <v>260</v>
      </c>
      <c r="H26" s="246">
        <v>44850.20000000001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144888.37048947648</v>
      </c>
      <c r="N26" s="244" t="s">
        <v>260</v>
      </c>
      <c r="O26" s="242">
        <v>-3886.592115735577</v>
      </c>
      <c r="P26" s="244" t="s">
        <v>260</v>
      </c>
      <c r="Q26" s="242">
        <v>83536.76383462868</v>
      </c>
      <c r="R26" s="246">
        <v>132599.67258867284</v>
      </c>
      <c r="S26" s="242">
        <v>272078.99999999965</v>
      </c>
      <c r="T26" s="246">
        <v>272079.0000000002</v>
      </c>
      <c r="U26" s="242" t="s">
        <v>260</v>
      </c>
      <c r="V26" s="244" t="s">
        <v>260</v>
      </c>
      <c r="W26" s="233" t="s">
        <v>280</v>
      </c>
      <c r="X26" s="232" t="s">
        <v>282</v>
      </c>
      <c r="Z26" s="102"/>
      <c r="AA26" s="102"/>
    </row>
    <row r="27" spans="1:27" ht="28.5" customHeight="1">
      <c r="A27" s="229" t="s">
        <v>283</v>
      </c>
      <c r="B27" s="230" t="s">
        <v>19</v>
      </c>
      <c r="C27" s="242">
        <v>19555.200600000004</v>
      </c>
      <c r="D27" s="243" t="s">
        <v>260</v>
      </c>
      <c r="E27" s="242">
        <v>1331.8300261638649</v>
      </c>
      <c r="F27" s="244" t="s">
        <v>260</v>
      </c>
      <c r="G27" s="242">
        <v>-52.265438552152546</v>
      </c>
      <c r="H27" s="244" t="s">
        <v>260</v>
      </c>
      <c r="I27" s="242">
        <v>17959.169000000024</v>
      </c>
      <c r="J27" s="246">
        <v>-16333.999999999243</v>
      </c>
      <c r="K27" s="245" t="s">
        <v>260</v>
      </c>
      <c r="L27" s="244" t="s">
        <v>260</v>
      </c>
      <c r="M27" s="247">
        <v>71811.92729922384</v>
      </c>
      <c r="N27" s="244" t="s">
        <v>260</v>
      </c>
      <c r="O27" s="242">
        <v>-101707.93846198334</v>
      </c>
      <c r="P27" s="244" t="s">
        <v>260</v>
      </c>
      <c r="Q27" s="242">
        <v>-38962.92302485148</v>
      </c>
      <c r="R27" s="244" t="s">
        <v>260</v>
      </c>
      <c r="S27" s="242">
        <v>-30064.999999999243</v>
      </c>
      <c r="T27" s="246">
        <v>-16333.999999999243</v>
      </c>
      <c r="U27" s="242">
        <v>13731</v>
      </c>
      <c r="V27" s="244" t="s">
        <v>260</v>
      </c>
      <c r="W27" s="233" t="s">
        <v>283</v>
      </c>
      <c r="X27" s="232" t="s">
        <v>284</v>
      </c>
      <c r="Z27" s="102"/>
      <c r="AA27" s="102"/>
    </row>
    <row r="28" spans="1:27" ht="28.5" customHeight="1">
      <c r="A28" s="229" t="s">
        <v>31</v>
      </c>
      <c r="B28" s="230" t="s">
        <v>285</v>
      </c>
      <c r="C28" s="242">
        <v>5978.940000000002</v>
      </c>
      <c r="D28" s="243" t="s">
        <v>260</v>
      </c>
      <c r="E28" s="242">
        <v>-11330.4938610002</v>
      </c>
      <c r="F28" s="246">
        <v>21026.8189999999</v>
      </c>
      <c r="G28" s="242">
        <v>-3975.603263652494</v>
      </c>
      <c r="H28" s="246">
        <v>-5005</v>
      </c>
      <c r="I28" s="242" t="s">
        <v>260</v>
      </c>
      <c r="J28" s="244" t="s">
        <v>260</v>
      </c>
      <c r="K28" s="245" t="s">
        <v>260</v>
      </c>
      <c r="L28" s="244" t="s">
        <v>260</v>
      </c>
      <c r="M28" s="247">
        <v>42408.89105487836</v>
      </c>
      <c r="N28" s="244" t="s">
        <v>260</v>
      </c>
      <c r="O28" s="242">
        <v>9281.054379235837</v>
      </c>
      <c r="P28" s="246">
        <v>9050</v>
      </c>
      <c r="Q28" s="242">
        <v>50327.21169053874</v>
      </c>
      <c r="R28" s="246">
        <v>65518.18099999998</v>
      </c>
      <c r="S28" s="242">
        <v>92690.00000000025</v>
      </c>
      <c r="T28" s="246">
        <v>90589.99999999988</v>
      </c>
      <c r="U28" s="242">
        <v>-2100</v>
      </c>
      <c r="V28" s="244" t="s">
        <v>260</v>
      </c>
      <c r="W28" s="233" t="s">
        <v>31</v>
      </c>
      <c r="X28" s="232" t="s">
        <v>286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-14747.681062592092</v>
      </c>
      <c r="D29" s="243" t="s">
        <v>260</v>
      </c>
      <c r="E29" s="242">
        <v>-3420.36003369597</v>
      </c>
      <c r="F29" s="244" t="s">
        <v>260</v>
      </c>
      <c r="G29" s="242">
        <v>-2208.843999999999</v>
      </c>
      <c r="H29" s="244" t="s">
        <v>260</v>
      </c>
      <c r="I29" s="242">
        <v>1500</v>
      </c>
      <c r="J29" s="244" t="s">
        <v>260</v>
      </c>
      <c r="K29" s="245" t="s">
        <v>260</v>
      </c>
      <c r="L29" s="244" t="s">
        <v>260</v>
      </c>
      <c r="M29" s="247">
        <v>17776.752999999997</v>
      </c>
      <c r="N29" s="246">
        <v>-3415</v>
      </c>
      <c r="O29" s="242">
        <v>-10584.66251146514</v>
      </c>
      <c r="P29" s="244" t="s">
        <v>260</v>
      </c>
      <c r="Q29" s="242">
        <v>8346.794607753196</v>
      </c>
      <c r="R29" s="244" t="s">
        <v>260</v>
      </c>
      <c r="S29" s="242">
        <v>-3338.0000000000073</v>
      </c>
      <c r="T29" s="246">
        <v>-3415</v>
      </c>
      <c r="U29" s="242">
        <v>-77</v>
      </c>
      <c r="V29" s="244" t="s">
        <v>260</v>
      </c>
      <c r="W29" s="233" t="s">
        <v>32</v>
      </c>
      <c r="X29" s="232" t="s">
        <v>287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536757.0539655332</v>
      </c>
      <c r="D30" s="243" t="s">
        <v>260</v>
      </c>
      <c r="E30" s="242">
        <v>182771.03107882966</v>
      </c>
      <c r="F30" s="244" t="s">
        <v>260</v>
      </c>
      <c r="G30" s="242">
        <v>8800.771808820431</v>
      </c>
      <c r="H30" s="244" t="s">
        <v>260</v>
      </c>
      <c r="I30" s="242">
        <v>12429.444617236506</v>
      </c>
      <c r="J30" s="244" t="s">
        <v>260</v>
      </c>
      <c r="K30" s="245" t="s">
        <v>260</v>
      </c>
      <c r="L30" s="244" t="s">
        <v>260</v>
      </c>
      <c r="M30" s="247">
        <v>-4157.085430861844</v>
      </c>
      <c r="N30" s="246" t="s">
        <v>260</v>
      </c>
      <c r="O30" s="242">
        <v>614245.1978226595</v>
      </c>
      <c r="P30" s="244" t="s">
        <v>260</v>
      </c>
      <c r="Q30" s="242">
        <v>78805.90928729984</v>
      </c>
      <c r="R30" s="246">
        <v>1434527</v>
      </c>
      <c r="S30" s="242">
        <v>1429652.3231495172</v>
      </c>
      <c r="T30" s="246">
        <v>1434527</v>
      </c>
      <c r="U30" s="242">
        <v>4874.676850482614</v>
      </c>
      <c r="V30" s="244" t="s">
        <v>260</v>
      </c>
      <c r="W30" s="233" t="s">
        <v>33</v>
      </c>
      <c r="X30" s="232" t="s">
        <v>288</v>
      </c>
      <c r="Z30" s="102"/>
      <c r="AA30" s="102"/>
    </row>
    <row r="31" spans="1:27" ht="28.5" customHeight="1">
      <c r="A31" s="229" t="s">
        <v>34</v>
      </c>
      <c r="B31" s="230" t="s">
        <v>289</v>
      </c>
      <c r="C31" s="242">
        <v>47185.576639597995</v>
      </c>
      <c r="D31" s="243" t="s">
        <v>260</v>
      </c>
      <c r="E31" s="242">
        <v>20014.349247472754</v>
      </c>
      <c r="F31" s="246">
        <v>101025.02491</v>
      </c>
      <c r="G31" s="242">
        <v>168.10739163483453</v>
      </c>
      <c r="H31" s="244" t="s">
        <v>260</v>
      </c>
      <c r="I31" s="242">
        <v>4343.0194367463355</v>
      </c>
      <c r="J31" s="244" t="s">
        <v>260</v>
      </c>
      <c r="K31" s="245" t="s">
        <v>260</v>
      </c>
      <c r="L31" s="244" t="s">
        <v>260</v>
      </c>
      <c r="M31" s="247">
        <v>1494.4472243720802</v>
      </c>
      <c r="N31" s="246">
        <v>18680</v>
      </c>
      <c r="O31" s="242">
        <v>10229.327451272156</v>
      </c>
      <c r="P31" s="246">
        <v>9270</v>
      </c>
      <c r="Q31" s="242">
        <v>15952.579595921954</v>
      </c>
      <c r="R31" s="246">
        <v>37509</v>
      </c>
      <c r="S31" s="242">
        <v>99387.40698701811</v>
      </c>
      <c r="T31" s="246">
        <v>166484.02490999998</v>
      </c>
      <c r="U31" s="242">
        <v>67096.61792298188</v>
      </c>
      <c r="V31" s="244" t="s">
        <v>260</v>
      </c>
      <c r="W31" s="233" t="s">
        <v>34</v>
      </c>
      <c r="X31" s="232" t="s">
        <v>290</v>
      </c>
      <c r="Z31" s="102"/>
      <c r="AA31" s="102"/>
    </row>
    <row r="32" spans="1:27" ht="28.5" customHeight="1">
      <c r="A32" s="229" t="s">
        <v>35</v>
      </c>
      <c r="B32" s="230" t="s">
        <v>291</v>
      </c>
      <c r="C32" s="242">
        <v>270122.7442887571</v>
      </c>
      <c r="D32" s="243" t="s">
        <v>260</v>
      </c>
      <c r="E32" s="242">
        <v>142538</v>
      </c>
      <c r="F32" s="246">
        <v>300265.27692103013</v>
      </c>
      <c r="G32" s="242">
        <v>128</v>
      </c>
      <c r="H32" s="246">
        <v>26079.50499999989</v>
      </c>
      <c r="I32" s="242">
        <v>46567</v>
      </c>
      <c r="J32" s="244" t="s">
        <v>260</v>
      </c>
      <c r="K32" s="242" t="s">
        <v>260</v>
      </c>
      <c r="L32" s="244" t="s">
        <v>260</v>
      </c>
      <c r="M32" s="247">
        <v>5921</v>
      </c>
      <c r="N32" s="246">
        <v>69828.42613999988</v>
      </c>
      <c r="O32" s="242">
        <v>2807</v>
      </c>
      <c r="P32" s="246">
        <v>2489.3232899998548</v>
      </c>
      <c r="Q32" s="242">
        <v>149876</v>
      </c>
      <c r="R32" s="246">
        <v>8335.528387966566</v>
      </c>
      <c r="S32" s="242">
        <v>617959.4752887571</v>
      </c>
      <c r="T32" s="246">
        <v>406998.0597389963</v>
      </c>
      <c r="U32" s="242">
        <v>-210961.41554976077</v>
      </c>
      <c r="V32" s="244" t="s">
        <v>260</v>
      </c>
      <c r="W32" s="233" t="s">
        <v>35</v>
      </c>
      <c r="X32" s="232" t="s">
        <v>292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1748549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1748549</v>
      </c>
      <c r="Q33" s="245" t="s">
        <v>260</v>
      </c>
      <c r="R33" s="244" t="s">
        <v>260</v>
      </c>
      <c r="S33" s="242">
        <v>1748549</v>
      </c>
      <c r="T33" s="246">
        <v>1748549</v>
      </c>
      <c r="U33" s="245" t="s">
        <v>260</v>
      </c>
      <c r="V33" s="244" t="s">
        <v>260</v>
      </c>
      <c r="W33" s="233" t="s">
        <v>36</v>
      </c>
      <c r="X33" s="232" t="s">
        <v>293</v>
      </c>
      <c r="Z33" s="102"/>
      <c r="AA33" s="102"/>
    </row>
    <row r="34" spans="1:27" ht="28.5" customHeight="1">
      <c r="A34" s="229" t="s">
        <v>37</v>
      </c>
      <c r="B34" s="230" t="s">
        <v>294</v>
      </c>
      <c r="C34" s="242">
        <v>614354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614354</v>
      </c>
      <c r="Q34" s="245" t="s">
        <v>260</v>
      </c>
      <c r="R34" s="244" t="s">
        <v>260</v>
      </c>
      <c r="S34" s="242">
        <v>614354</v>
      </c>
      <c r="T34" s="246">
        <v>614354</v>
      </c>
      <c r="U34" s="245" t="s">
        <v>260</v>
      </c>
      <c r="V34" s="244" t="s">
        <v>260</v>
      </c>
      <c r="W34" s="233" t="s">
        <v>37</v>
      </c>
      <c r="X34" s="232" t="s">
        <v>295</v>
      </c>
      <c r="Z34" s="102"/>
      <c r="AA34" s="102"/>
    </row>
    <row r="35" spans="1:27" ht="28.5" customHeight="1">
      <c r="A35" s="229" t="s">
        <v>38</v>
      </c>
      <c r="B35" s="230" t="s">
        <v>296</v>
      </c>
      <c r="C35" s="242">
        <v>-52430.87505734339</v>
      </c>
      <c r="D35" s="250">
        <v>21708.58659320575</v>
      </c>
      <c r="E35" s="242">
        <v>-135007.97209699266</v>
      </c>
      <c r="F35" s="246">
        <v>61947.450252458264</v>
      </c>
      <c r="G35" s="242">
        <v>-3665.1719999999914</v>
      </c>
      <c r="H35" s="246">
        <v>-15083.05600000004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-191104.01915433604</v>
      </c>
      <c r="T35" s="246">
        <v>68572.98084566397</v>
      </c>
      <c r="U35" s="242">
        <v>114453.00000000001</v>
      </c>
      <c r="V35" s="246">
        <v>-145224</v>
      </c>
      <c r="W35" s="233" t="s">
        <v>38</v>
      </c>
      <c r="X35" s="232" t="s">
        <v>297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8167</v>
      </c>
      <c r="D36" s="243" t="s">
        <v>260</v>
      </c>
      <c r="E36" s="242">
        <v>194010.79284213582</v>
      </c>
      <c r="F36" s="244" t="s">
        <v>260</v>
      </c>
      <c r="G36" s="242">
        <v>8075.857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10735.466000000015</v>
      </c>
      <c r="N36" s="244" t="s">
        <v>260</v>
      </c>
      <c r="O36" s="247">
        <v>18685.285999999993</v>
      </c>
      <c r="P36" s="244" t="s">
        <v>260</v>
      </c>
      <c r="Q36" s="242">
        <v>93418.59815786412</v>
      </c>
      <c r="R36" s="244" t="s">
        <v>260</v>
      </c>
      <c r="S36" s="242">
        <v>333092.99999999994</v>
      </c>
      <c r="T36" s="244" t="s">
        <v>260</v>
      </c>
      <c r="U36" s="245" t="s">
        <v>260</v>
      </c>
      <c r="V36" s="246">
        <v>333092.99999999994</v>
      </c>
      <c r="W36" s="233" t="s">
        <v>45</v>
      </c>
      <c r="X36" s="232" t="s">
        <v>298</v>
      </c>
      <c r="Z36" s="102"/>
      <c r="AA36" s="102"/>
    </row>
    <row r="37" spans="1:27" ht="28.5" customHeight="1">
      <c r="A37" s="229" t="s">
        <v>46</v>
      </c>
      <c r="B37" s="230" t="s">
        <v>299</v>
      </c>
      <c r="C37" s="242">
        <v>134356.09413275</v>
      </c>
      <c r="D37" s="243" t="s">
        <v>260</v>
      </c>
      <c r="E37" s="242">
        <v>7729.646918189363</v>
      </c>
      <c r="F37" s="246">
        <v>-220</v>
      </c>
      <c r="G37" s="242">
        <v>219.04500000000007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392594</v>
      </c>
      <c r="N37" s="244" t="s">
        <v>260</v>
      </c>
      <c r="O37" s="242">
        <v>157007.9148729979</v>
      </c>
      <c r="P37" s="244" t="s">
        <v>260</v>
      </c>
      <c r="Q37" s="242">
        <v>1005166.2990760626</v>
      </c>
      <c r="R37" s="246" t="s">
        <v>260</v>
      </c>
      <c r="S37" s="242">
        <v>1697073</v>
      </c>
      <c r="T37" s="246">
        <v>-220</v>
      </c>
      <c r="U37" s="242">
        <v>-220</v>
      </c>
      <c r="V37" s="246">
        <v>1697073</v>
      </c>
      <c r="W37" s="233" t="s">
        <v>46</v>
      </c>
      <c r="X37" s="232" t="s">
        <v>300</v>
      </c>
      <c r="Z37" s="102"/>
      <c r="AA37" s="102"/>
    </row>
    <row r="38" spans="1:27" ht="28.5" customHeight="1">
      <c r="A38" s="229" t="s">
        <v>69</v>
      </c>
      <c r="B38" s="230" t="s">
        <v>301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515149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515149</v>
      </c>
      <c r="T38" s="244" t="s">
        <v>260</v>
      </c>
      <c r="U38" s="245" t="s">
        <v>260</v>
      </c>
      <c r="V38" s="246">
        <v>515149</v>
      </c>
      <c r="W38" s="233" t="s">
        <v>69</v>
      </c>
      <c r="X38" s="232" t="s">
        <v>302</v>
      </c>
      <c r="Z38" s="102"/>
      <c r="AA38" s="102"/>
    </row>
    <row r="39" spans="1:27" s="17" customFormat="1" ht="28.5" customHeight="1">
      <c r="A39" s="229" t="s">
        <v>72</v>
      </c>
      <c r="B39" s="230" t="s">
        <v>303</v>
      </c>
      <c r="C39" s="242">
        <v>322561.7467477503</v>
      </c>
      <c r="D39" s="243" t="s">
        <v>260</v>
      </c>
      <c r="E39" s="242">
        <v>-628667.7164098199</v>
      </c>
      <c r="F39" s="244" t="s">
        <v>260</v>
      </c>
      <c r="G39" s="242">
        <v>-54332.29599999986</v>
      </c>
      <c r="H39" s="244" t="s">
        <v>260</v>
      </c>
      <c r="I39" s="242">
        <v>74582.25292820297</v>
      </c>
      <c r="J39" s="244" t="s">
        <v>260</v>
      </c>
      <c r="K39" s="242">
        <v>211374.3002944123</v>
      </c>
      <c r="L39" s="244" t="s">
        <v>260</v>
      </c>
      <c r="M39" s="247">
        <v>-217857.86</v>
      </c>
      <c r="N39" s="244" t="s">
        <v>260</v>
      </c>
      <c r="O39" s="242">
        <v>-686504.9131197408</v>
      </c>
      <c r="P39" s="244" t="s">
        <v>260</v>
      </c>
      <c r="Q39" s="242">
        <v>357570.96508873976</v>
      </c>
      <c r="R39" s="244" t="s">
        <v>260</v>
      </c>
      <c r="S39" s="242">
        <v>-621273.5204704552</v>
      </c>
      <c r="T39" s="244" t="s">
        <v>260</v>
      </c>
      <c r="U39" s="242">
        <v>202805.17099433154</v>
      </c>
      <c r="V39" s="246">
        <v>-418468.34947612364</v>
      </c>
      <c r="W39" s="233" t="s">
        <v>72</v>
      </c>
      <c r="X39" s="232" t="s">
        <v>304</v>
      </c>
      <c r="Z39" s="102"/>
      <c r="AA39" s="102"/>
    </row>
    <row r="40" spans="1:27" s="63" customFormat="1" ht="28.5" customHeight="1">
      <c r="A40" s="234"/>
      <c r="B40" s="235" t="s">
        <v>305</v>
      </c>
      <c r="C40" s="245">
        <v>5323532.178311236</v>
      </c>
      <c r="D40" s="243">
        <v>785793.8654475363</v>
      </c>
      <c r="E40" s="245">
        <v>-44380.922726729535</v>
      </c>
      <c r="F40" s="244">
        <v>990334.8985583986</v>
      </c>
      <c r="G40" s="245">
        <v>-25087.399501749234</v>
      </c>
      <c r="H40" s="244">
        <v>37007.25199999992</v>
      </c>
      <c r="I40" s="245">
        <v>195507.9169821859</v>
      </c>
      <c r="J40" s="244">
        <v>-23471.648568376775</v>
      </c>
      <c r="K40" s="245">
        <v>721705.0312944123</v>
      </c>
      <c r="L40" s="244">
        <v>308806</v>
      </c>
      <c r="M40" s="249">
        <v>2356776.4686370892</v>
      </c>
      <c r="N40" s="244">
        <v>2383174.9531400036</v>
      </c>
      <c r="O40" s="245">
        <v>625224.8638316761</v>
      </c>
      <c r="P40" s="244">
        <v>2383197.78104283</v>
      </c>
      <c r="Q40" s="245">
        <v>1749496.9858829947</v>
      </c>
      <c r="R40" s="244">
        <v>1810895.0713087642</v>
      </c>
      <c r="S40" s="245">
        <v>10902775.122711115</v>
      </c>
      <c r="T40" s="244">
        <v>8675738.172929157</v>
      </c>
      <c r="U40" s="245">
        <v>44838.05021803529</v>
      </c>
      <c r="V40" s="244">
        <v>2271875</v>
      </c>
      <c r="W40" s="236"/>
      <c r="X40" s="237" t="s">
        <v>306</v>
      </c>
      <c r="Z40" s="102"/>
      <c r="AA40" s="102"/>
    </row>
    <row r="41" spans="1:27" s="65" customFormat="1" ht="28.5" customHeight="1" thickBot="1">
      <c r="A41" s="238" t="s">
        <v>307</v>
      </c>
      <c r="B41" s="239"/>
      <c r="C41" s="251">
        <v>4537738</v>
      </c>
      <c r="D41" s="252"/>
      <c r="E41" s="251">
        <v>-1034716</v>
      </c>
      <c r="F41" s="253"/>
      <c r="G41" s="251">
        <v>-62095</v>
      </c>
      <c r="H41" s="253"/>
      <c r="I41" s="251">
        <v>218980</v>
      </c>
      <c r="J41" s="253"/>
      <c r="K41" s="251">
        <v>412899</v>
      </c>
      <c r="L41" s="253"/>
      <c r="M41" s="254">
        <v>-26398</v>
      </c>
      <c r="N41" s="253"/>
      <c r="O41" s="251">
        <v>-1757973</v>
      </c>
      <c r="P41" s="253"/>
      <c r="Q41" s="251">
        <v>-61398</v>
      </c>
      <c r="R41" s="253"/>
      <c r="S41" s="251">
        <v>2227037</v>
      </c>
      <c r="T41" s="253"/>
      <c r="U41" s="251">
        <v>-2227037</v>
      </c>
      <c r="V41" s="253"/>
      <c r="W41" s="240"/>
      <c r="X41" s="241" t="s">
        <v>308</v>
      </c>
      <c r="Z41" s="102"/>
      <c r="AA41" s="102"/>
    </row>
    <row r="42" ht="15" customHeight="1">
      <c r="K42" s="17"/>
    </row>
    <row r="43" ht="15" customHeight="1">
      <c r="K43" s="17"/>
    </row>
  </sheetData>
  <sheetProtection/>
  <mergeCells count="13">
    <mergeCell ref="I10:J10"/>
    <mergeCell ref="M10:N10"/>
    <mergeCell ref="O10:P10"/>
    <mergeCell ref="S10:T10"/>
    <mergeCell ref="U10:V10"/>
    <mergeCell ref="W10:X10"/>
    <mergeCell ref="E7:H7"/>
    <mergeCell ref="K7:R7"/>
    <mergeCell ref="E8:H8"/>
    <mergeCell ref="K8:R8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zoomScale="60" zoomScaleNormal="60" zoomScaleSheetLayoutView="75" zoomScalePageLayoutView="0" workbookViewId="0" topLeftCell="A1">
      <selection activeCell="M2" sqref="M2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4" width="10.19921875" style="17" customWidth="1"/>
    <col min="15" max="15" width="12.5" style="17" bestFit="1" customWidth="1"/>
    <col min="16" max="18" width="10.19921875" style="17" customWidth="1"/>
    <col min="19" max="22" width="10.59765625" style="2" customWidth="1"/>
    <col min="23" max="23" width="2.59765625" style="43" customWidth="1"/>
    <col min="24" max="24" width="7.8984375" style="2" customWidth="1"/>
    <col min="25" max="25" width="5" style="2" customWidth="1"/>
    <col min="26" max="27" width="12.5" style="2" bestFit="1" customWidth="1"/>
    <col min="28" max="29" width="12.3984375" style="2" bestFit="1" customWidth="1"/>
    <col min="30" max="16384" width="9" style="2" customWidth="1"/>
  </cols>
  <sheetData>
    <row r="1" spans="2:24" ht="32.25" customHeight="1">
      <c r="B1" s="33"/>
      <c r="C1" s="33"/>
      <c r="D1" s="33"/>
      <c r="E1" s="33"/>
      <c r="F1" s="33"/>
      <c r="G1" s="33"/>
      <c r="H1" s="33"/>
      <c r="I1" s="33"/>
      <c r="L1" s="35"/>
      <c r="M1" s="37"/>
      <c r="N1" s="34"/>
      <c r="O1" s="34"/>
      <c r="P1" s="34"/>
      <c r="Q1" s="34"/>
      <c r="R1" s="34"/>
      <c r="S1" s="33"/>
      <c r="T1" s="33"/>
      <c r="U1" s="33"/>
      <c r="V1" s="33"/>
      <c r="W1" s="41"/>
      <c r="X1" s="33"/>
    </row>
    <row r="2" spans="2:24" s="32" customFormat="1" ht="32.25" customHeight="1">
      <c r="B2" s="34"/>
      <c r="C2" s="34"/>
      <c r="D2" s="34"/>
      <c r="E2" s="34"/>
      <c r="F2" s="34"/>
      <c r="G2" s="34"/>
      <c r="H2" s="34"/>
      <c r="I2" s="34"/>
      <c r="L2" s="36"/>
      <c r="M2" s="37"/>
      <c r="N2" s="34"/>
      <c r="O2" s="34"/>
      <c r="P2" s="34"/>
      <c r="Q2" s="34"/>
      <c r="R2" s="34"/>
      <c r="S2" s="34"/>
      <c r="T2" s="34"/>
      <c r="U2" s="34"/>
      <c r="V2" s="34"/>
      <c r="W2" s="42"/>
      <c r="X2" s="34"/>
    </row>
    <row r="3" spans="2:24" s="52" customFormat="1" ht="33" customHeight="1">
      <c r="B3" s="53"/>
      <c r="C3" s="53"/>
      <c r="D3" s="53"/>
      <c r="E3" s="53"/>
      <c r="F3" s="53"/>
      <c r="G3" s="53"/>
      <c r="H3" s="53"/>
      <c r="I3" s="53"/>
      <c r="L3" s="54" t="s">
        <v>246</v>
      </c>
      <c r="M3" s="55" t="s">
        <v>85</v>
      </c>
      <c r="N3" s="56"/>
      <c r="O3" s="56"/>
      <c r="P3" s="56"/>
      <c r="Q3" s="56"/>
      <c r="R3" s="56"/>
      <c r="S3" s="53"/>
      <c r="T3" s="53"/>
      <c r="U3" s="53"/>
      <c r="V3" s="53"/>
      <c r="W3" s="57"/>
      <c r="X3" s="53"/>
    </row>
    <row r="4" spans="2:24" s="59" customFormat="1" ht="33" customHeight="1">
      <c r="B4" s="31"/>
      <c r="C4" s="31"/>
      <c r="D4" s="31"/>
      <c r="E4" s="31"/>
      <c r="F4" s="31"/>
      <c r="G4" s="31"/>
      <c r="H4" s="31"/>
      <c r="I4" s="31"/>
      <c r="L4" s="39" t="s">
        <v>84</v>
      </c>
      <c r="M4" s="38" t="s">
        <v>247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22.5" customHeight="1">
      <c r="A5" s="24"/>
      <c r="B5" s="25"/>
      <c r="C5" s="1"/>
      <c r="D5" s="1"/>
      <c r="E5" s="1"/>
      <c r="F5" s="1"/>
      <c r="G5" s="1"/>
      <c r="H5" s="1"/>
      <c r="I5" s="1"/>
      <c r="K5" s="10"/>
      <c r="L5" s="10"/>
      <c r="M5" s="50"/>
      <c r="N5" s="18"/>
      <c r="O5" s="18"/>
      <c r="P5" s="18"/>
      <c r="Q5" s="18"/>
      <c r="R5" s="18"/>
      <c r="S5" s="1"/>
      <c r="T5"/>
      <c r="U5" s="1"/>
      <c r="V5"/>
      <c r="X5" s="16" t="s">
        <v>0</v>
      </c>
    </row>
    <row r="6" spans="1:24" ht="22.5" customHeight="1" thickBot="1">
      <c r="A6" s="27"/>
      <c r="B6" s="25"/>
      <c r="C6" s="1"/>
      <c r="D6" s="1"/>
      <c r="E6" s="1"/>
      <c r="F6" s="1"/>
      <c r="G6" s="1"/>
      <c r="H6" s="18"/>
      <c r="I6" s="1"/>
      <c r="J6" s="1"/>
      <c r="K6" s="1"/>
      <c r="L6" s="1"/>
      <c r="M6" s="18"/>
      <c r="N6" s="18"/>
      <c r="O6" s="18"/>
      <c r="P6" s="18"/>
      <c r="Q6" s="18"/>
      <c r="R6" s="18"/>
      <c r="S6" s="1"/>
      <c r="T6" s="11"/>
      <c r="U6" s="1"/>
      <c r="V6" s="11"/>
      <c r="X6" s="70" t="s">
        <v>124</v>
      </c>
    </row>
    <row r="7" spans="1:24" s="12" customFormat="1" ht="21" customHeight="1" thickTop="1">
      <c r="A7" s="71"/>
      <c r="B7" s="72"/>
      <c r="C7" s="86" t="s">
        <v>23</v>
      </c>
      <c r="D7" s="74"/>
      <c r="E7" s="294" t="s">
        <v>75</v>
      </c>
      <c r="F7" s="295"/>
      <c r="G7" s="295"/>
      <c r="H7" s="296"/>
      <c r="I7" s="86"/>
      <c r="J7" s="74"/>
      <c r="K7" s="294" t="s">
        <v>41</v>
      </c>
      <c r="L7" s="295"/>
      <c r="M7" s="295"/>
      <c r="N7" s="295"/>
      <c r="O7" s="295"/>
      <c r="P7" s="295"/>
      <c r="Q7" s="295"/>
      <c r="R7" s="296"/>
      <c r="S7" s="86"/>
      <c r="T7" s="74"/>
      <c r="U7" s="73"/>
      <c r="V7" s="74"/>
      <c r="W7" s="75"/>
      <c r="X7" s="76"/>
    </row>
    <row r="8" spans="1:35" s="3" customFormat="1" ht="22.5" customHeight="1" thickBot="1">
      <c r="A8" s="28"/>
      <c r="B8" s="47"/>
      <c r="C8" s="87" t="s">
        <v>24</v>
      </c>
      <c r="D8" s="88"/>
      <c r="E8" s="289" t="s">
        <v>25</v>
      </c>
      <c r="F8" s="291"/>
      <c r="G8" s="291"/>
      <c r="H8" s="290"/>
      <c r="I8" s="90" t="s">
        <v>42</v>
      </c>
      <c r="J8" s="22"/>
      <c r="K8" s="289" t="s">
        <v>136</v>
      </c>
      <c r="L8" s="291"/>
      <c r="M8" s="291"/>
      <c r="N8" s="291"/>
      <c r="O8" s="291"/>
      <c r="P8" s="291"/>
      <c r="Q8" s="291"/>
      <c r="R8" s="290"/>
      <c r="S8" s="91" t="s">
        <v>74</v>
      </c>
      <c r="T8" s="22"/>
      <c r="U8" s="40" t="s">
        <v>81</v>
      </c>
      <c r="V8" s="22"/>
      <c r="W8" s="44"/>
      <c r="X8" s="77"/>
      <c r="AD8" s="275" t="s">
        <v>249</v>
      </c>
      <c r="AE8" s="275"/>
      <c r="AF8" s="275"/>
      <c r="AG8" s="275"/>
      <c r="AH8" s="275"/>
      <c r="AI8" s="275"/>
    </row>
    <row r="9" spans="1:35" s="13" customFormat="1" ht="18.75" customHeight="1">
      <c r="A9" s="28"/>
      <c r="B9" s="47"/>
      <c r="C9" s="87" t="s">
        <v>131</v>
      </c>
      <c r="D9" s="88"/>
      <c r="E9" s="90" t="s">
        <v>1</v>
      </c>
      <c r="F9" s="21"/>
      <c r="G9" s="297" t="s">
        <v>2</v>
      </c>
      <c r="H9" s="298"/>
      <c r="I9" s="87"/>
      <c r="J9" s="23"/>
      <c r="K9" s="96" t="s">
        <v>3</v>
      </c>
      <c r="L9" s="21"/>
      <c r="M9" s="299" t="s">
        <v>157</v>
      </c>
      <c r="N9" s="300"/>
      <c r="O9" s="299" t="s">
        <v>50</v>
      </c>
      <c r="P9" s="300"/>
      <c r="Q9" s="58" t="s">
        <v>49</v>
      </c>
      <c r="R9" s="88"/>
      <c r="S9" s="91" t="s">
        <v>43</v>
      </c>
      <c r="T9" s="23"/>
      <c r="U9" s="40" t="s">
        <v>73</v>
      </c>
      <c r="V9" s="23"/>
      <c r="W9" s="45"/>
      <c r="X9" s="78"/>
      <c r="AC9" s="16" t="s">
        <v>0</v>
      </c>
      <c r="AD9" s="284" t="s">
        <v>250</v>
      </c>
      <c r="AE9" s="284"/>
      <c r="AF9" s="284" t="s">
        <v>251</v>
      </c>
      <c r="AG9" s="284"/>
      <c r="AH9" s="284" t="s">
        <v>252</v>
      </c>
      <c r="AI9" s="284"/>
    </row>
    <row r="10" spans="1:35" s="3" customFormat="1" ht="33.75" customHeight="1" thickBot="1">
      <c r="A10" s="79" t="s">
        <v>39</v>
      </c>
      <c r="B10" s="23"/>
      <c r="C10" s="93" t="s">
        <v>132</v>
      </c>
      <c r="D10" s="94"/>
      <c r="E10" s="93" t="s">
        <v>253</v>
      </c>
      <c r="F10" s="94"/>
      <c r="G10" s="95" t="s">
        <v>134</v>
      </c>
      <c r="H10" s="94"/>
      <c r="I10" s="285" t="s">
        <v>44</v>
      </c>
      <c r="J10" s="286"/>
      <c r="K10" s="93" t="s">
        <v>40</v>
      </c>
      <c r="L10" s="94"/>
      <c r="M10" s="287" t="s">
        <v>158</v>
      </c>
      <c r="N10" s="288"/>
      <c r="O10" s="287" t="s">
        <v>138</v>
      </c>
      <c r="P10" s="288"/>
      <c r="Q10" s="97" t="s">
        <v>140</v>
      </c>
      <c r="R10" s="94"/>
      <c r="S10" s="289" t="s">
        <v>142</v>
      </c>
      <c r="T10" s="290"/>
      <c r="U10" s="291" t="s">
        <v>143</v>
      </c>
      <c r="V10" s="290"/>
      <c r="W10" s="292" t="s">
        <v>26</v>
      </c>
      <c r="X10" s="293"/>
      <c r="Z10" s="280" t="s">
        <v>233</v>
      </c>
      <c r="AA10" s="281"/>
      <c r="AB10" s="280" t="s">
        <v>234</v>
      </c>
      <c r="AC10" s="281"/>
      <c r="AD10" s="276" t="s">
        <v>233</v>
      </c>
      <c r="AE10" s="277"/>
      <c r="AF10" s="276" t="s">
        <v>234</v>
      </c>
      <c r="AG10" s="277"/>
      <c r="AH10" s="276" t="s">
        <v>248</v>
      </c>
      <c r="AI10" s="277"/>
    </row>
    <row r="11" spans="1:35" s="19" customFormat="1" ht="21.75" customHeight="1">
      <c r="A11" s="80"/>
      <c r="B11" s="48"/>
      <c r="C11" s="98" t="s">
        <v>77</v>
      </c>
      <c r="D11" s="92" t="s">
        <v>78</v>
      </c>
      <c r="E11" s="98" t="s">
        <v>77</v>
      </c>
      <c r="F11" s="100" t="s">
        <v>78</v>
      </c>
      <c r="G11" s="98" t="s">
        <v>77</v>
      </c>
      <c r="H11" s="100" t="s">
        <v>78</v>
      </c>
      <c r="I11" s="98" t="s">
        <v>77</v>
      </c>
      <c r="J11" s="100" t="s">
        <v>78</v>
      </c>
      <c r="K11" s="98" t="s">
        <v>77</v>
      </c>
      <c r="L11" s="100" t="s">
        <v>78</v>
      </c>
      <c r="M11" s="98" t="s">
        <v>77</v>
      </c>
      <c r="N11" s="100" t="s">
        <v>78</v>
      </c>
      <c r="O11" s="98" t="s">
        <v>77</v>
      </c>
      <c r="P11" s="100" t="s">
        <v>78</v>
      </c>
      <c r="Q11" s="98" t="s">
        <v>77</v>
      </c>
      <c r="R11" s="100" t="s">
        <v>78</v>
      </c>
      <c r="S11" s="98" t="s">
        <v>77</v>
      </c>
      <c r="T11" s="100" t="s">
        <v>78</v>
      </c>
      <c r="U11" s="98" t="s">
        <v>77</v>
      </c>
      <c r="V11" s="100" t="s">
        <v>78</v>
      </c>
      <c r="W11" s="45"/>
      <c r="X11" s="81"/>
      <c r="Z11" s="282"/>
      <c r="AA11" s="283"/>
      <c r="AB11" s="282"/>
      <c r="AC11" s="283"/>
      <c r="AD11" s="278"/>
      <c r="AE11" s="279"/>
      <c r="AF11" s="278"/>
      <c r="AG11" s="279"/>
      <c r="AH11" s="278"/>
      <c r="AI11" s="279"/>
    </row>
    <row r="12" spans="1:35" s="20" customFormat="1" ht="36.75" customHeight="1" thickBot="1">
      <c r="A12" s="82"/>
      <c r="B12" s="83"/>
      <c r="C12" s="99" t="s">
        <v>79</v>
      </c>
      <c r="D12" s="89" t="s">
        <v>80</v>
      </c>
      <c r="E12" s="99" t="s">
        <v>150</v>
      </c>
      <c r="F12" s="101" t="s">
        <v>80</v>
      </c>
      <c r="G12" s="99" t="s">
        <v>79</v>
      </c>
      <c r="H12" s="101" t="s">
        <v>80</v>
      </c>
      <c r="I12" s="99" t="s">
        <v>79</v>
      </c>
      <c r="J12" s="101" t="s">
        <v>80</v>
      </c>
      <c r="K12" s="99" t="s">
        <v>79</v>
      </c>
      <c r="L12" s="101" t="s">
        <v>80</v>
      </c>
      <c r="M12" s="99" t="s">
        <v>79</v>
      </c>
      <c r="N12" s="101" t="s">
        <v>80</v>
      </c>
      <c r="O12" s="99" t="s">
        <v>79</v>
      </c>
      <c r="P12" s="101" t="s">
        <v>80</v>
      </c>
      <c r="Q12" s="99" t="s">
        <v>79</v>
      </c>
      <c r="R12" s="101" t="s">
        <v>80</v>
      </c>
      <c r="S12" s="99" t="s">
        <v>79</v>
      </c>
      <c r="T12" s="101" t="s">
        <v>80</v>
      </c>
      <c r="U12" s="99" t="s">
        <v>79</v>
      </c>
      <c r="V12" s="101" t="s">
        <v>80</v>
      </c>
      <c r="W12" s="84"/>
      <c r="X12" s="85"/>
      <c r="Z12" s="103" t="s">
        <v>235</v>
      </c>
      <c r="AA12" s="104" t="s">
        <v>236</v>
      </c>
      <c r="AB12" s="103" t="s">
        <v>235</v>
      </c>
      <c r="AC12" s="104" t="s">
        <v>236</v>
      </c>
      <c r="AD12" s="128" t="s">
        <v>235</v>
      </c>
      <c r="AE12" s="129" t="s">
        <v>236</v>
      </c>
      <c r="AF12" s="128" t="s">
        <v>235</v>
      </c>
      <c r="AG12" s="129" t="s">
        <v>236</v>
      </c>
      <c r="AH12" s="128" t="s">
        <v>235</v>
      </c>
      <c r="AI12" s="129" t="s">
        <v>236</v>
      </c>
    </row>
    <row r="13" spans="1:35" ht="28.5" customHeight="1" thickTop="1">
      <c r="A13" s="4" t="s">
        <v>4</v>
      </c>
      <c r="B13" s="49" t="s">
        <v>10</v>
      </c>
      <c r="C13" s="114">
        <f>'[1]全體'!C7</f>
        <v>88248.23201998696</v>
      </c>
      <c r="D13" s="123" t="str">
        <f>'[1]全體'!D7</f>
        <v>－</v>
      </c>
      <c r="E13" s="114">
        <f>'[1]全體'!E7</f>
        <v>20669.272787538823</v>
      </c>
      <c r="F13" s="124" t="str">
        <f>'[1]全體'!F7</f>
        <v>－</v>
      </c>
      <c r="G13" s="114">
        <f>'[1]全體'!G7</f>
        <v>-14.132999999999981</v>
      </c>
      <c r="H13" s="124" t="str">
        <f>'[1]全體'!H7</f>
        <v>－</v>
      </c>
      <c r="I13" s="114">
        <f>'[1]全體'!I7</f>
        <v>-1.94316400000001</v>
      </c>
      <c r="J13" s="124" t="str">
        <f>'[1]全體'!J7</f>
        <v>－</v>
      </c>
      <c r="K13" s="125" t="str">
        <f>'[1]全體'!K7</f>
        <v>－</v>
      </c>
      <c r="L13" s="113">
        <f>'[1]全體'!L7</f>
        <v>97905</v>
      </c>
      <c r="M13" s="114">
        <f>'[1]全體'!M7</f>
        <v>-6606</v>
      </c>
      <c r="N13" s="124" t="str">
        <f>'[1]全體'!N7</f>
        <v>－</v>
      </c>
      <c r="O13" s="114">
        <f>'[1]全體'!O7</f>
        <v>17.125284887117004</v>
      </c>
      <c r="P13" s="124" t="str">
        <f>'[1]全體'!P7</f>
        <v>－</v>
      </c>
      <c r="Q13" s="114">
        <f>'[1]全體'!Q7</f>
        <v>-4407.553928412928</v>
      </c>
      <c r="R13" s="124" t="str">
        <f>'[1]全體'!R7</f>
        <v>－</v>
      </c>
      <c r="S13" s="114">
        <f>'[1]全體'!S7</f>
        <v>97904.99999999997</v>
      </c>
      <c r="T13" s="118">
        <f>'[1]全體'!T7</f>
        <v>97905</v>
      </c>
      <c r="U13" s="125" t="str">
        <f>'[1]全體'!U7</f>
        <v>－</v>
      </c>
      <c r="V13" s="124" t="str">
        <f>'[1]全體'!V7</f>
        <v>－</v>
      </c>
      <c r="W13" s="66" t="s">
        <v>4</v>
      </c>
      <c r="X13" s="105" t="s">
        <v>10</v>
      </c>
      <c r="Z13" s="106">
        <f>SUM(C13,E13,G13,I13)</f>
        <v>108901.42864352578</v>
      </c>
      <c r="AA13" s="107">
        <f>SUM(D13,F13,H13,J13)</f>
        <v>0</v>
      </c>
      <c r="AB13" s="106">
        <f>SUM(K13,M13,O13,Q13)</f>
        <v>-10996.428643525811</v>
      </c>
      <c r="AC13" s="107">
        <f>SUM(L13,N13,P13,R13)</f>
        <v>97905</v>
      </c>
      <c r="AD13" s="130">
        <f>IF(ROUND(Z13/100,0)=ROUND('[2]表1非金融'!C34,0),0,1)</f>
        <v>1</v>
      </c>
      <c r="AE13" s="130"/>
      <c r="AF13" s="137">
        <f>IF(ROUND(AB13/100,0)=ROUND('[2]表2金融'!C47,0),0,1)</f>
        <v>1</v>
      </c>
      <c r="AG13" s="144">
        <f>IF(ROUND(AC13/100,0)=ROUND('[2]表2金融'!C8,0),0,1)</f>
        <v>0</v>
      </c>
      <c r="AH13" s="137"/>
      <c r="AI13" s="138"/>
    </row>
    <row r="14" spans="1:35" ht="28.5" customHeight="1">
      <c r="A14" s="4" t="s">
        <v>5</v>
      </c>
      <c r="B14" s="49" t="s">
        <v>97</v>
      </c>
      <c r="C14" s="114">
        <f>'[1]全體'!C8</f>
        <v>413822.8495118823</v>
      </c>
      <c r="D14" s="123" t="str">
        <f>'[1]全體'!D8</f>
        <v>－</v>
      </c>
      <c r="E14" s="114">
        <f>'[1]全體'!E8</f>
        <v>196609.18101008562</v>
      </c>
      <c r="F14" s="124" t="str">
        <f>'[1]全體'!F8</f>
        <v>－</v>
      </c>
      <c r="G14" s="114">
        <f>'[1]全體'!G8</f>
        <v>3535.7019999999993</v>
      </c>
      <c r="H14" s="124" t="str">
        <f>'[1]全體'!H8</f>
        <v>－</v>
      </c>
      <c r="I14" s="125" t="str">
        <f>'[1]全體'!I8</f>
        <v>－</v>
      </c>
      <c r="J14" s="124" t="str">
        <f>'[1]全體'!J8</f>
        <v>－</v>
      </c>
      <c r="K14" s="125" t="str">
        <f>'[1]全體'!K8</f>
        <v>－</v>
      </c>
      <c r="L14" s="124" t="str">
        <f>'[1]全體'!L8</f>
        <v>－</v>
      </c>
      <c r="M14" s="114">
        <f>'[1]全體'!M8</f>
        <v>10080.993000000002</v>
      </c>
      <c r="N14" s="113">
        <f>'[1]全體'!N8</f>
        <v>963721.4910000004</v>
      </c>
      <c r="O14" s="114">
        <f>'[1]全體'!O8</f>
        <v>177000.62199999997</v>
      </c>
      <c r="P14" s="124" t="str">
        <f>'[1]全體'!P8</f>
        <v>－</v>
      </c>
      <c r="Q14" s="114">
        <f>'[1]全體'!Q8</f>
        <v>181485.143478034</v>
      </c>
      <c r="R14" s="116" t="str">
        <f>'[1]全體'!R8</f>
        <v>－</v>
      </c>
      <c r="S14" s="114">
        <f>'[1]全體'!S8</f>
        <v>982534.491000002</v>
      </c>
      <c r="T14" s="113">
        <f>'[1]全體'!T8</f>
        <v>963721.4910000004</v>
      </c>
      <c r="U14" s="114">
        <f>'[1]全體'!U8</f>
        <v>-18813</v>
      </c>
      <c r="V14" s="124" t="str">
        <f>'[1]全體'!V8</f>
        <v>－</v>
      </c>
      <c r="W14" s="67" t="s">
        <v>5</v>
      </c>
      <c r="X14" s="49" t="s">
        <v>97</v>
      </c>
      <c r="Z14" s="106">
        <f aca="true" t="shared" si="0" ref="Z14:AA41">SUM(C14,E14,G14,I14)</f>
        <v>613967.732521968</v>
      </c>
      <c r="AA14" s="108">
        <f t="shared" si="0"/>
        <v>0</v>
      </c>
      <c r="AB14" s="106">
        <f aca="true" t="shared" si="1" ref="AB14:AC41">SUM(K14,M14,O14,Q14)</f>
        <v>368566.758478034</v>
      </c>
      <c r="AC14" s="108">
        <f t="shared" si="1"/>
        <v>963721.4910000004</v>
      </c>
      <c r="AD14" s="130">
        <f>IF(ROUND(Z14/100,0)=ROUND('[2]表1非金融'!C21,0),0,1)</f>
        <v>1</v>
      </c>
      <c r="AE14" s="130"/>
      <c r="AF14" s="139">
        <f>IF(ROUND(AB14/100,0)=ROUND('[2]表2金融'!C32,0),0,1)</f>
        <v>1</v>
      </c>
      <c r="AG14" s="136">
        <f>IF(ROUND(AC14/100,0)=ROUND('[2]表2金融'!C9,0),0,1)</f>
        <v>0</v>
      </c>
      <c r="AH14" s="139">
        <f>IF(ROUND(U14/100,0)=ROUND('[2]表3國外'!C19,0),0,1)</f>
        <v>0</v>
      </c>
      <c r="AI14" s="140"/>
    </row>
    <row r="15" spans="1:35" ht="28.5" customHeight="1">
      <c r="A15" s="4" t="s">
        <v>6</v>
      </c>
      <c r="B15" s="49" t="s">
        <v>98</v>
      </c>
      <c r="C15" s="114">
        <f>'[1]全體'!C9</f>
        <v>946937.056410823</v>
      </c>
      <c r="D15" s="123" t="str">
        <f>'[1]全體'!D9</f>
        <v>－</v>
      </c>
      <c r="E15" s="114">
        <f>'[1]全體'!E9</f>
        <v>163652.05786012998</v>
      </c>
      <c r="F15" s="124" t="str">
        <f>'[1]全體'!F9</f>
        <v>－</v>
      </c>
      <c r="G15" s="114">
        <f>'[1]全體'!G9</f>
        <v>3474.3169999999955</v>
      </c>
      <c r="H15" s="124" t="str">
        <f>'[1]全體'!H9</f>
        <v>－</v>
      </c>
      <c r="I15" s="125" t="str">
        <f>'[1]全體'!I9</f>
        <v>－</v>
      </c>
      <c r="J15" s="124" t="str">
        <f>'[1]全體'!J9</f>
        <v>－</v>
      </c>
      <c r="K15" s="125" t="str">
        <f>'[1]全體'!K9</f>
        <v>－</v>
      </c>
      <c r="L15" s="124" t="str">
        <f>'[1]全體'!L9</f>
        <v>－</v>
      </c>
      <c r="M15" s="114">
        <f>'[1]全體'!M9</f>
        <v>90140</v>
      </c>
      <c r="N15" s="113">
        <f>'[1]全體'!N9</f>
        <v>762746.8999999985</v>
      </c>
      <c r="O15" s="114">
        <f>'[1]全體'!O9</f>
        <v>-165613.8670000001</v>
      </c>
      <c r="P15" s="124" t="str">
        <f>'[1]全體'!P9</f>
        <v>－</v>
      </c>
      <c r="Q15" s="114">
        <f>'[1]全體'!Q9</f>
        <v>-45581.66427096038</v>
      </c>
      <c r="R15" s="116" t="str">
        <f>'[1]全體'!R9</f>
        <v>－</v>
      </c>
      <c r="S15" s="114">
        <f>'[1]全體'!S9</f>
        <v>993007.8999999926</v>
      </c>
      <c r="T15" s="113">
        <f>'[1]全體'!T9</f>
        <v>762746.8999999985</v>
      </c>
      <c r="U15" s="114">
        <f>'[1]全體'!U9</f>
        <v>-230261</v>
      </c>
      <c r="V15" s="124" t="str">
        <f>'[1]全體'!V9</f>
        <v>－</v>
      </c>
      <c r="W15" s="67" t="s">
        <v>6</v>
      </c>
      <c r="X15" s="49" t="s">
        <v>98</v>
      </c>
      <c r="Z15" s="106">
        <f t="shared" si="0"/>
        <v>1114063.431270953</v>
      </c>
      <c r="AA15" s="108">
        <f t="shared" si="0"/>
        <v>0</v>
      </c>
      <c r="AB15" s="106">
        <f t="shared" si="1"/>
        <v>-121055.53127096046</v>
      </c>
      <c r="AC15" s="108">
        <f t="shared" si="1"/>
        <v>762746.8999999985</v>
      </c>
      <c r="AD15" s="130">
        <f>IF(ROUND(Z15/100,0)=ROUND('[2]表1非金融'!C22,0),0,1)</f>
        <v>1</v>
      </c>
      <c r="AE15" s="130"/>
      <c r="AF15" s="139">
        <f>IF(ROUND(AB15/100,0)=ROUND('[2]表2金融'!C33,0),0,1)</f>
        <v>1</v>
      </c>
      <c r="AG15" s="136">
        <f>IF(ROUND(AC15/100,0)=ROUND('[2]表2金融'!C10,0),0,1)</f>
        <v>0</v>
      </c>
      <c r="AH15" s="139">
        <f>IF(ROUND(U15/100,0)=ROUND('[2]表3國外'!C20,0),0,1)</f>
        <v>0</v>
      </c>
      <c r="AI15" s="140"/>
    </row>
    <row r="16" spans="1:35" ht="28.5" customHeight="1">
      <c r="A16" s="4" t="s">
        <v>7</v>
      </c>
      <c r="B16" s="49" t="s">
        <v>100</v>
      </c>
      <c r="C16" s="114">
        <f>'[1]全體'!C10</f>
        <v>-434368.26764537214</v>
      </c>
      <c r="D16" s="123" t="str">
        <f>'[1]全體'!D10</f>
        <v>－</v>
      </c>
      <c r="E16" s="114">
        <f>'[1]全體'!E10</f>
        <v>-1043.4223546278743</v>
      </c>
      <c r="F16" s="124" t="str">
        <f>'[1]全體'!F10</f>
        <v>－</v>
      </c>
      <c r="G16" s="114">
        <f>'[1]全體'!G10</f>
        <v>5.531000000000006</v>
      </c>
      <c r="H16" s="124" t="str">
        <f>'[1]全體'!H10</f>
        <v>－</v>
      </c>
      <c r="I16" s="125" t="str">
        <f>'[1]全體'!I10</f>
        <v>－</v>
      </c>
      <c r="J16" s="124" t="str">
        <f>'[1]全體'!J10</f>
        <v>－</v>
      </c>
      <c r="K16" s="125" t="str">
        <f>'[1]全體'!K10</f>
        <v>－</v>
      </c>
      <c r="L16" s="124" t="str">
        <f>'[1]全體'!L10</f>
        <v>－</v>
      </c>
      <c r="M16" s="114">
        <f>'[1]全體'!M10</f>
        <v>-74482</v>
      </c>
      <c r="N16" s="124" t="str">
        <f>'[1]全體'!N10</f>
        <v>－</v>
      </c>
      <c r="O16" s="114">
        <f>'[1]全體'!O10</f>
        <v>-59801.179000000004</v>
      </c>
      <c r="P16" s="124" t="str">
        <f>'[1]全體'!P10</f>
        <v>－</v>
      </c>
      <c r="Q16" s="114">
        <f>'[1]全體'!Q10</f>
        <v>46721.337999999996</v>
      </c>
      <c r="R16" s="124" t="str">
        <f>'[1]全體'!R10</f>
        <v>－</v>
      </c>
      <c r="S16" s="114">
        <f>'[1]全體'!S10</f>
        <v>-522968</v>
      </c>
      <c r="T16" s="124" t="str">
        <f>'[1]全體'!T10</f>
        <v>－</v>
      </c>
      <c r="U16" s="125" t="str">
        <f>'[1]全體'!U10</f>
        <v>－</v>
      </c>
      <c r="V16" s="113">
        <f>'[1]全體'!V10</f>
        <v>-522968</v>
      </c>
      <c r="W16" s="67" t="s">
        <v>7</v>
      </c>
      <c r="X16" s="49" t="s">
        <v>100</v>
      </c>
      <c r="Z16" s="106">
        <f t="shared" si="0"/>
        <v>-435406.159</v>
      </c>
      <c r="AA16" s="108">
        <f t="shared" si="0"/>
        <v>0</v>
      </c>
      <c r="AB16" s="106">
        <f t="shared" si="1"/>
        <v>-87561.84100000001</v>
      </c>
      <c r="AC16" s="108">
        <f t="shared" si="1"/>
        <v>0</v>
      </c>
      <c r="AD16" s="130">
        <f>IF(ROUND(Z16/100,0)=ROUND('[2]表1非金融'!C23,0),0,1)</f>
        <v>1</v>
      </c>
      <c r="AE16" s="130"/>
      <c r="AF16" s="139">
        <f>IF(ROUND(AB16/100,0)=ROUND('[2]表2金融'!C34,0),0,1)</f>
        <v>0</v>
      </c>
      <c r="AG16" s="136"/>
      <c r="AH16" s="139"/>
      <c r="AI16" s="140">
        <f>IF(ROUND(V16/100,0)=ROUND('[2]表3國外'!C6,0),0,1)</f>
        <v>1</v>
      </c>
    </row>
    <row r="17" spans="1:35" ht="28.5" customHeight="1" thickBot="1">
      <c r="A17" s="4" t="s">
        <v>8</v>
      </c>
      <c r="B17" s="49" t="s">
        <v>12</v>
      </c>
      <c r="C17" s="125" t="str">
        <f>'[1]全體'!C11</f>
        <v>－</v>
      </c>
      <c r="D17" s="123" t="str">
        <f>'[1]全體'!D11</f>
        <v>－</v>
      </c>
      <c r="E17" s="125" t="str">
        <f>'[1]全體'!E11</f>
        <v>－</v>
      </c>
      <c r="F17" s="124" t="str">
        <f>'[1]全體'!F11</f>
        <v>－</v>
      </c>
      <c r="G17" s="125" t="str">
        <f>'[1]全體'!G11</f>
        <v>－</v>
      </c>
      <c r="H17" s="124" t="str">
        <f>'[1]全體'!H11</f>
        <v>－</v>
      </c>
      <c r="I17" s="114">
        <f>'[1]全體'!I11</f>
        <v>179444.60899999994</v>
      </c>
      <c r="J17" s="124" t="str">
        <f>'[1]全體'!J11</f>
        <v>－</v>
      </c>
      <c r="K17" s="125" t="str">
        <f>'[1]全體'!K11</f>
        <v>－</v>
      </c>
      <c r="L17" s="113">
        <f>'[1]全體'!L11</f>
        <v>65075</v>
      </c>
      <c r="M17" s="125" t="str">
        <f>'[1]全體'!M11</f>
        <v>－</v>
      </c>
      <c r="N17" s="113">
        <f>'[1]全體'!N11</f>
        <v>114369.60899999994</v>
      </c>
      <c r="O17" s="125" t="str">
        <f>'[1]全體'!O11</f>
        <v>－</v>
      </c>
      <c r="P17" s="124" t="str">
        <f>'[1]全體'!P11</f>
        <v>－</v>
      </c>
      <c r="Q17" s="125" t="str">
        <f>'[1]全體'!Q11</f>
        <v>－</v>
      </c>
      <c r="R17" s="116" t="str">
        <f>'[1]全體'!R11</f>
        <v>－</v>
      </c>
      <c r="S17" s="114">
        <f>'[1]全體'!S11</f>
        <v>179444.60899999994</v>
      </c>
      <c r="T17" s="113">
        <f>'[1]全體'!T11</f>
        <v>179444.60899999994</v>
      </c>
      <c r="U17" s="125" t="str">
        <f>'[1]全體'!U11</f>
        <v>－</v>
      </c>
      <c r="V17" s="124" t="str">
        <f>'[1]全體'!V11</f>
        <v>－</v>
      </c>
      <c r="W17" s="67" t="s">
        <v>8</v>
      </c>
      <c r="X17" s="49" t="s">
        <v>12</v>
      </c>
      <c r="Z17" s="106">
        <f t="shared" si="0"/>
        <v>179444.60899999994</v>
      </c>
      <c r="AA17" s="108">
        <f t="shared" si="0"/>
        <v>0</v>
      </c>
      <c r="AB17" s="106">
        <f t="shared" si="1"/>
        <v>0</v>
      </c>
      <c r="AC17" s="108">
        <f t="shared" si="1"/>
        <v>179444.60899999994</v>
      </c>
      <c r="AD17" s="130">
        <f>IF(ROUND(Z17/100,0)=ROUND('[2]表1非金融'!C24,0),0,1)</f>
        <v>0</v>
      </c>
      <c r="AE17" s="130"/>
      <c r="AF17" s="139"/>
      <c r="AG17" s="136">
        <f>IF(ROUND(AC17/100,0)=ROUND('[2]表2金融'!C11,0),0,1)</f>
        <v>0</v>
      </c>
      <c r="AH17" s="139"/>
      <c r="AI17" s="140"/>
    </row>
    <row r="18" spans="1:35" ht="28.5" customHeight="1">
      <c r="A18" s="4" t="s">
        <v>9</v>
      </c>
      <c r="B18" s="49" t="s">
        <v>13</v>
      </c>
      <c r="C18" s="125" t="str">
        <f>'[1]全體'!C12</f>
        <v>－</v>
      </c>
      <c r="D18" s="123" t="str">
        <f>'[1]全體'!D12</f>
        <v>－</v>
      </c>
      <c r="E18" s="125" t="str">
        <f>'[1]全體'!E12</f>
        <v>－</v>
      </c>
      <c r="F18" s="124" t="str">
        <f>'[1]全體'!F12</f>
        <v>－</v>
      </c>
      <c r="G18" s="125" t="str">
        <f>'[1]全體'!G12</f>
        <v>－</v>
      </c>
      <c r="H18" s="124" t="str">
        <f>'[1]全體'!H12</f>
        <v>－</v>
      </c>
      <c r="I18" s="125" t="str">
        <f>'[1]全體'!I12</f>
        <v>－</v>
      </c>
      <c r="J18" s="124" t="str">
        <f>'[1]全體'!J12</f>
        <v>－</v>
      </c>
      <c r="K18" s="125" t="str">
        <f>'[1]全體'!K12</f>
        <v>－</v>
      </c>
      <c r="L18" s="113">
        <f>'[1]全體'!L12</f>
        <v>92464</v>
      </c>
      <c r="M18" s="114">
        <f>'[1]全體'!M12</f>
        <v>92464</v>
      </c>
      <c r="N18" s="124" t="str">
        <f>'[1]全體'!N12</f>
        <v>－</v>
      </c>
      <c r="O18" s="125" t="str">
        <f>'[1]全體'!O12</f>
        <v>－</v>
      </c>
      <c r="P18" s="124" t="str">
        <f>'[1]全體'!P12</f>
        <v>－</v>
      </c>
      <c r="Q18" s="114" t="str">
        <f>'[1]全體'!Q12</f>
        <v>－</v>
      </c>
      <c r="R18" s="124" t="str">
        <f>'[1]全體'!R12</f>
        <v>－</v>
      </c>
      <c r="S18" s="114">
        <f>'[1]全體'!S12</f>
        <v>92464</v>
      </c>
      <c r="T18" s="113">
        <f>'[1]全體'!T12</f>
        <v>92464</v>
      </c>
      <c r="U18" s="125" t="str">
        <f>'[1]全體'!U12</f>
        <v>－</v>
      </c>
      <c r="V18" s="124" t="str">
        <f>'[1]全體'!V12</f>
        <v>－</v>
      </c>
      <c r="W18" s="67" t="s">
        <v>9</v>
      </c>
      <c r="X18" s="49" t="s">
        <v>13</v>
      </c>
      <c r="Z18" s="106">
        <f t="shared" si="0"/>
        <v>0</v>
      </c>
      <c r="AA18" s="108">
        <f t="shared" si="0"/>
        <v>0</v>
      </c>
      <c r="AB18" s="106">
        <f t="shared" si="1"/>
        <v>92464</v>
      </c>
      <c r="AC18" s="108">
        <f t="shared" si="1"/>
        <v>92464</v>
      </c>
      <c r="AD18" s="130"/>
      <c r="AE18" s="130"/>
      <c r="AF18" s="133">
        <f>IF(ROUND(SUM(AB18:AB22)/100,0)=ROUND('[2]表2金融'!C30,0),0,1)</f>
        <v>0</v>
      </c>
      <c r="AG18" s="145">
        <f>IF(ROUND(SUM(AC18:AC22)/100,0)=ROUND('[2]表2金融'!C6,0),0,1)</f>
        <v>0</v>
      </c>
      <c r="AH18" s="139"/>
      <c r="AI18" s="140"/>
    </row>
    <row r="19" spans="1:35" ht="28.5" customHeight="1">
      <c r="A19" s="4" t="s">
        <v>20</v>
      </c>
      <c r="B19" s="49" t="s">
        <v>14</v>
      </c>
      <c r="C19" s="125" t="str">
        <f>'[1]全體'!C13</f>
        <v>－</v>
      </c>
      <c r="D19" s="123" t="str">
        <f>'[1]全體'!D13</f>
        <v>－</v>
      </c>
      <c r="E19" s="125" t="str">
        <f>'[1]全體'!E13</f>
        <v>－</v>
      </c>
      <c r="F19" s="124" t="str">
        <f>'[1]全體'!F13</f>
        <v>－</v>
      </c>
      <c r="G19" s="125" t="str">
        <f>'[1]全體'!G13</f>
        <v>－</v>
      </c>
      <c r="H19" s="124" t="str">
        <f>'[1]全體'!H13</f>
        <v>－</v>
      </c>
      <c r="I19" s="125" t="str">
        <f>'[1]全體'!I13</f>
        <v>－</v>
      </c>
      <c r="J19" s="124" t="str">
        <f>'[1]全體'!J13</f>
        <v>－</v>
      </c>
      <c r="K19" s="125" t="str">
        <f>'[1]全體'!K13</f>
        <v>－</v>
      </c>
      <c r="L19" s="113">
        <f>'[1]全體'!L13</f>
        <v>-3220</v>
      </c>
      <c r="M19" s="114">
        <f>'[1]全體'!M13</f>
        <v>-9701</v>
      </c>
      <c r="N19" s="124" t="str">
        <f>'[1]全體'!N13</f>
        <v>－</v>
      </c>
      <c r="O19" s="114">
        <f>'[1]全體'!O13</f>
        <v>6480</v>
      </c>
      <c r="P19" s="124" t="str">
        <f>'[1]全體'!P13</f>
        <v>－</v>
      </c>
      <c r="Q19" s="114">
        <f>'[1]全體'!Q13</f>
        <v>1</v>
      </c>
      <c r="R19" s="124" t="str">
        <f>'[1]全體'!R13</f>
        <v>－</v>
      </c>
      <c r="S19" s="114">
        <f>'[1]全體'!S13</f>
        <v>-3220</v>
      </c>
      <c r="T19" s="113">
        <f>'[1]全體'!T13</f>
        <v>-3220</v>
      </c>
      <c r="U19" s="125" t="str">
        <f>'[1]全體'!U13</f>
        <v>－</v>
      </c>
      <c r="V19" s="124" t="str">
        <f>'[1]全體'!V13</f>
        <v>－</v>
      </c>
      <c r="W19" s="67" t="s">
        <v>20</v>
      </c>
      <c r="X19" s="49" t="s">
        <v>14</v>
      </c>
      <c r="Z19" s="106">
        <f t="shared" si="0"/>
        <v>0</v>
      </c>
      <c r="AA19" s="108">
        <f t="shared" si="0"/>
        <v>0</v>
      </c>
      <c r="AB19" s="106">
        <f t="shared" si="1"/>
        <v>-3220</v>
      </c>
      <c r="AC19" s="108">
        <f t="shared" si="1"/>
        <v>-3220</v>
      </c>
      <c r="AD19" s="130"/>
      <c r="AE19" s="130"/>
      <c r="AF19" s="141"/>
      <c r="AG19" s="139"/>
      <c r="AH19" s="139"/>
      <c r="AI19" s="140"/>
    </row>
    <row r="20" spans="1:35" ht="28.5" customHeight="1">
      <c r="A20" s="4" t="s">
        <v>21</v>
      </c>
      <c r="B20" s="49" t="s">
        <v>105</v>
      </c>
      <c r="C20" s="125" t="str">
        <f>'[1]全體'!C14</f>
        <v>－</v>
      </c>
      <c r="D20" s="123" t="str">
        <f>'[1]全體'!D14</f>
        <v>－</v>
      </c>
      <c r="E20" s="125" t="str">
        <f>'[1]全體'!E14</f>
        <v>－</v>
      </c>
      <c r="F20" s="124" t="str">
        <f>'[1]全體'!F14</f>
        <v>－</v>
      </c>
      <c r="G20" s="125" t="str">
        <f>'[1]全體'!G14</f>
        <v>－</v>
      </c>
      <c r="H20" s="124" t="str">
        <f>'[1]全體'!H14</f>
        <v>－</v>
      </c>
      <c r="I20" s="125" t="str">
        <f>'[1]全體'!I14</f>
        <v>－</v>
      </c>
      <c r="J20" s="124" t="str">
        <f>'[1]全體'!J14</f>
        <v>－</v>
      </c>
      <c r="K20" s="125" t="str">
        <f>'[1]全體'!K14</f>
        <v>－</v>
      </c>
      <c r="L20" s="113">
        <f>'[1]全體'!L14</f>
        <v>438400</v>
      </c>
      <c r="M20" s="114">
        <f>'[1]全體'!M14</f>
        <v>392400</v>
      </c>
      <c r="N20" s="124" t="str">
        <f>'[1]全體'!N14</f>
        <v>－</v>
      </c>
      <c r="O20" s="125">
        <f>'[1]全體'!O14</f>
        <v>45600</v>
      </c>
      <c r="P20" s="124" t="str">
        <f>'[1]全體'!P14</f>
        <v>－</v>
      </c>
      <c r="Q20" s="114">
        <f>'[1]全體'!Q14</f>
        <v>400</v>
      </c>
      <c r="R20" s="124" t="str">
        <f>'[1]全體'!R14</f>
        <v>－</v>
      </c>
      <c r="S20" s="114">
        <f>'[1]全體'!S14</f>
        <v>438400</v>
      </c>
      <c r="T20" s="113">
        <f>'[1]全體'!T14</f>
        <v>438400</v>
      </c>
      <c r="U20" s="125" t="str">
        <f>'[1]全體'!U14</f>
        <v>－</v>
      </c>
      <c r="V20" s="124" t="str">
        <f>'[1]全體'!V14</f>
        <v>－</v>
      </c>
      <c r="W20" s="67" t="s">
        <v>21</v>
      </c>
      <c r="X20" s="49" t="s">
        <v>105</v>
      </c>
      <c r="Z20" s="106">
        <f t="shared" si="0"/>
        <v>0</v>
      </c>
      <c r="AA20" s="108">
        <f t="shared" si="0"/>
        <v>0</v>
      </c>
      <c r="AB20" s="106">
        <f t="shared" si="1"/>
        <v>438400</v>
      </c>
      <c r="AC20" s="108">
        <f t="shared" si="1"/>
        <v>438400</v>
      </c>
      <c r="AD20" s="130"/>
      <c r="AE20" s="130"/>
      <c r="AF20" s="141"/>
      <c r="AG20" s="139"/>
      <c r="AH20" s="139"/>
      <c r="AI20" s="140"/>
    </row>
    <row r="21" spans="1:35" ht="28.5" customHeight="1">
      <c r="A21" s="4" t="s">
        <v>22</v>
      </c>
      <c r="B21" s="49" t="s">
        <v>15</v>
      </c>
      <c r="C21" s="125" t="str">
        <f>'[1]全體'!C15</f>
        <v>－</v>
      </c>
      <c r="D21" s="123" t="str">
        <f>'[1]全體'!D15</f>
        <v>－</v>
      </c>
      <c r="E21" s="125" t="str">
        <f>'[1]全體'!E15</f>
        <v>－</v>
      </c>
      <c r="F21" s="124" t="str">
        <f>'[1]全體'!F15</f>
        <v>－</v>
      </c>
      <c r="G21" s="125" t="str">
        <f>'[1]全體'!G15</f>
        <v>－</v>
      </c>
      <c r="H21" s="124" t="str">
        <f>'[1]全體'!H15</f>
        <v>－</v>
      </c>
      <c r="I21" s="125" t="str">
        <f>'[1]全體'!I15</f>
        <v>－</v>
      </c>
      <c r="J21" s="124" t="str">
        <f>'[1]全體'!J15</f>
        <v>－</v>
      </c>
      <c r="K21" s="114">
        <f>'[1]全體'!K15</f>
        <v>428594</v>
      </c>
      <c r="L21" s="124" t="str">
        <f>'[1]全體'!L15</f>
        <v>－</v>
      </c>
      <c r="M21" s="125" t="str">
        <f>'[1]全體'!M15</f>
        <v>－</v>
      </c>
      <c r="N21" s="113">
        <f>'[1]全體'!N15</f>
        <v>428594</v>
      </c>
      <c r="O21" s="125" t="str">
        <f>'[1]全體'!O15</f>
        <v>－</v>
      </c>
      <c r="P21" s="124" t="str">
        <f>'[1]全體'!P15</f>
        <v>－</v>
      </c>
      <c r="Q21" s="125" t="str">
        <f>'[1]全體'!Q15</f>
        <v>－</v>
      </c>
      <c r="R21" s="116" t="str">
        <f>IF('[1]全體'!R15=0,"－",'[1]全體'!R15)</f>
        <v>－</v>
      </c>
      <c r="S21" s="114">
        <f>'[1]全體'!S15</f>
        <v>428594</v>
      </c>
      <c r="T21" s="113">
        <f>'[1]全體'!T15</f>
        <v>428594</v>
      </c>
      <c r="U21" s="125" t="str">
        <f>'[1]全體'!U15</f>
        <v>－</v>
      </c>
      <c r="V21" s="124" t="str">
        <f>'[1]全體'!V15</f>
        <v>－</v>
      </c>
      <c r="W21" s="67" t="s">
        <v>22</v>
      </c>
      <c r="X21" s="49" t="s">
        <v>15</v>
      </c>
      <c r="Z21" s="106">
        <f t="shared" si="0"/>
        <v>0</v>
      </c>
      <c r="AA21" s="108">
        <f t="shared" si="0"/>
        <v>0</v>
      </c>
      <c r="AB21" s="106">
        <f t="shared" si="1"/>
        <v>428594</v>
      </c>
      <c r="AC21" s="108">
        <f t="shared" si="1"/>
        <v>428594</v>
      </c>
      <c r="AD21" s="130"/>
      <c r="AE21" s="130"/>
      <c r="AF21" s="141"/>
      <c r="AG21" s="139"/>
      <c r="AH21" s="139"/>
      <c r="AI21" s="140"/>
    </row>
    <row r="22" spans="1:35" ht="28.5" customHeight="1" thickBot="1">
      <c r="A22" s="4" t="s">
        <v>27</v>
      </c>
      <c r="B22" s="49" t="s">
        <v>16</v>
      </c>
      <c r="C22" s="125" t="str">
        <f>'[1]全體'!C16</f>
        <v>－</v>
      </c>
      <c r="D22" s="123" t="str">
        <f>'[1]全體'!D16</f>
        <v>－</v>
      </c>
      <c r="E22" s="125" t="str">
        <f>'[1]全體'!E16</f>
        <v>－</v>
      </c>
      <c r="F22" s="124" t="str">
        <f>'[1]全體'!F16</f>
        <v>－</v>
      </c>
      <c r="G22" s="125" t="str">
        <f>'[1]全體'!G16</f>
        <v>－</v>
      </c>
      <c r="H22" s="124" t="str">
        <f>'[1]全體'!H16</f>
        <v>－</v>
      </c>
      <c r="I22" s="125" t="str">
        <f>'[1]全體'!I16</f>
        <v>－</v>
      </c>
      <c r="J22" s="124" t="str">
        <f>'[1]全體'!J16</f>
        <v>－</v>
      </c>
      <c r="K22" s="125" t="str">
        <f>'[1]全體'!K16</f>
        <v>－</v>
      </c>
      <c r="L22" s="124" t="str">
        <f>'[1]全體'!L16</f>
        <v>－</v>
      </c>
      <c r="M22" s="114">
        <f>'[1]全體'!M16</f>
        <v>4431</v>
      </c>
      <c r="N22" s="113">
        <f>'[1]全體'!N16</f>
        <v>103</v>
      </c>
      <c r="O22" s="125" t="str">
        <f>'[1]全體'!O16</f>
        <v>－</v>
      </c>
      <c r="P22" s="124" t="str">
        <f>'[1]全體'!P16</f>
        <v>－</v>
      </c>
      <c r="Q22" s="114">
        <f>'[1]全體'!Q16</f>
        <v>103</v>
      </c>
      <c r="R22" s="113">
        <f>'[1]全體'!R16</f>
        <v>4431</v>
      </c>
      <c r="S22" s="114">
        <f>'[1]全體'!S16</f>
        <v>4534</v>
      </c>
      <c r="T22" s="113">
        <f>'[1]全體'!T16</f>
        <v>4534</v>
      </c>
      <c r="U22" s="125" t="str">
        <f>'[1]全體'!U16</f>
        <v>－</v>
      </c>
      <c r="V22" s="124" t="str">
        <f>'[1]全體'!V16</f>
        <v>－</v>
      </c>
      <c r="W22" s="67" t="s">
        <v>27</v>
      </c>
      <c r="X22" s="49" t="s">
        <v>16</v>
      </c>
      <c r="Z22" s="106">
        <f t="shared" si="0"/>
        <v>0</v>
      </c>
      <c r="AA22" s="108">
        <f t="shared" si="0"/>
        <v>0</v>
      </c>
      <c r="AB22" s="106">
        <f t="shared" si="1"/>
        <v>4534</v>
      </c>
      <c r="AC22" s="108">
        <f t="shared" si="1"/>
        <v>4534</v>
      </c>
      <c r="AD22" s="130"/>
      <c r="AE22" s="130"/>
      <c r="AF22" s="134"/>
      <c r="AG22" s="146"/>
      <c r="AH22" s="139"/>
      <c r="AI22" s="140"/>
    </row>
    <row r="23" spans="1:35" ht="28.5" customHeight="1">
      <c r="A23" s="4" t="s">
        <v>28</v>
      </c>
      <c r="B23" s="49" t="s">
        <v>18</v>
      </c>
      <c r="C23" s="125" t="str">
        <f>'[1]全體'!C17</f>
        <v>－</v>
      </c>
      <c r="D23" s="119">
        <f>'[1]全體'!D17</f>
        <v>491868.3710426949</v>
      </c>
      <c r="E23" s="125" t="str">
        <f>'[1]全體'!E17</f>
        <v>－</v>
      </c>
      <c r="F23" s="113">
        <f>'[1]全體'!F17</f>
        <v>332509.2093038801</v>
      </c>
      <c r="G23" s="125" t="str">
        <f>'[1]全體'!G17</f>
        <v>－</v>
      </c>
      <c r="H23" s="113">
        <f>'[1]全體'!H17</f>
        <v>-34695.81999999995</v>
      </c>
      <c r="I23" s="125" t="str">
        <f>'[1]全體'!I17</f>
        <v>－</v>
      </c>
      <c r="J23" s="113">
        <f>'[1]全體'!J17</f>
        <v>-69280</v>
      </c>
      <c r="K23" s="125" t="str">
        <f>'[1]全體'!K17</f>
        <v>－</v>
      </c>
      <c r="L23" s="124" t="str">
        <f>'[1]全體'!L17</f>
        <v>－</v>
      </c>
      <c r="M23" s="114">
        <f>'[1]全體'!M17</f>
        <v>941972.6026660018</v>
      </c>
      <c r="N23" s="113">
        <f>'[1]全體'!N17</f>
        <v>-569.442</v>
      </c>
      <c r="O23" s="114">
        <f>'[1]全體'!O17</f>
        <v>-11515.988352256827</v>
      </c>
      <c r="P23" s="113">
        <f>'[1]全體'!P17</f>
        <v>-59.00844973778658</v>
      </c>
      <c r="Q23" s="114">
        <f>'[1]全體'!Q17</f>
        <v>153645.60283480154</v>
      </c>
      <c r="R23" s="113">
        <f>'[1]全體'!R17</f>
        <v>162451.66779344133</v>
      </c>
      <c r="S23" s="114">
        <f>'[1]全體'!S17</f>
        <v>1084102.2171485466</v>
      </c>
      <c r="T23" s="113">
        <f>'[1]全體'!T17</f>
        <v>882224.9776902786</v>
      </c>
      <c r="U23" s="125" t="str">
        <f>'[1]全體'!U17</f>
        <v>－</v>
      </c>
      <c r="V23" s="113">
        <f>'[1]全體'!V17</f>
        <v>201877.23945827363</v>
      </c>
      <c r="W23" s="67" t="s">
        <v>28</v>
      </c>
      <c r="X23" s="49" t="s">
        <v>18</v>
      </c>
      <c r="Z23" s="106">
        <f t="shared" si="0"/>
        <v>0</v>
      </c>
      <c r="AA23" s="108">
        <f t="shared" si="0"/>
        <v>720401.760346575</v>
      </c>
      <c r="AB23" s="106">
        <f t="shared" si="1"/>
        <v>1084102.2171485466</v>
      </c>
      <c r="AC23" s="108">
        <f t="shared" si="1"/>
        <v>161823.21734370355</v>
      </c>
      <c r="AD23" s="130"/>
      <c r="AE23" s="130">
        <f>IF(ROUND(AA23/100,0)=ROUND('[2]表1非金融'!C7,0),0,1)</f>
        <v>1</v>
      </c>
      <c r="AF23" s="139">
        <f>IF(ROUND(AB23/100,0)=ROUND('[2]表2金融'!C36,0),0,1)</f>
        <v>1</v>
      </c>
      <c r="AG23" s="136">
        <f>IF(ROUND(AC23/100,0)=ROUND('[2]表2金融'!C13,0),0,1)</f>
        <v>1</v>
      </c>
      <c r="AH23" s="139"/>
      <c r="AI23" s="140">
        <f>IF(ROUND(V23/100,0)=ROUND('[2]表3國外'!C8,0),0,1)</f>
        <v>1</v>
      </c>
    </row>
    <row r="24" spans="1:35" ht="28.5" customHeight="1">
      <c r="A24" s="4" t="s">
        <v>29</v>
      </c>
      <c r="B24" s="49" t="s">
        <v>109</v>
      </c>
      <c r="C24" s="114">
        <f>'[1]全體'!C18</f>
        <v>85715.26274743158</v>
      </c>
      <c r="D24" s="123" t="str">
        <f>'[1]全體'!D18</f>
        <v>－</v>
      </c>
      <c r="E24" s="114">
        <f>'[1]全體'!E18</f>
        <v>-18078.797636240517</v>
      </c>
      <c r="F24" s="113" t="str">
        <f>'[1]全體'!F18</f>
        <v>－</v>
      </c>
      <c r="G24" s="114">
        <f>'[1]全體'!G18</f>
        <v>-920</v>
      </c>
      <c r="H24" s="124" t="str">
        <f>'[1]全體'!H18</f>
        <v>－</v>
      </c>
      <c r="I24" s="114">
        <f>'[1]全體'!I18</f>
        <v>-6916.996999999999</v>
      </c>
      <c r="J24" s="124" t="str">
        <f>'[1]全體'!J18</f>
        <v>－</v>
      </c>
      <c r="K24" s="117" t="str">
        <f>'[1]全體'!K18</f>
        <v>－</v>
      </c>
      <c r="L24" s="124" t="str">
        <f>'[1]全體'!L18</f>
        <v>－</v>
      </c>
      <c r="M24" s="114">
        <f>'[1]全體'!M18</f>
        <v>42924.12400000001</v>
      </c>
      <c r="N24" s="113">
        <f>'[1]全體'!N18</f>
        <v>35073</v>
      </c>
      <c r="O24" s="114">
        <f>'[1]全體'!O18</f>
        <v>120798.42300000001</v>
      </c>
      <c r="P24" s="126">
        <f>'[1]全體'!P18</f>
        <v>8500</v>
      </c>
      <c r="Q24" s="114">
        <f>'[1]全體'!Q18</f>
        <v>98884.30919425999</v>
      </c>
      <c r="R24" s="113">
        <f>'[1]全體'!R18</f>
        <v>169469.324305451</v>
      </c>
      <c r="S24" s="114">
        <f>'[1]全體'!S18</f>
        <v>322406.32430545107</v>
      </c>
      <c r="T24" s="113">
        <f>'[1]全體'!T18</f>
        <v>213042.324305451</v>
      </c>
      <c r="U24" s="114">
        <f>'[1]全體'!U18</f>
        <v>-112338</v>
      </c>
      <c r="V24" s="126">
        <f>'[1]全體'!V18</f>
        <v>-2974</v>
      </c>
      <c r="W24" s="67" t="s">
        <v>29</v>
      </c>
      <c r="X24" s="49" t="s">
        <v>109</v>
      </c>
      <c r="Z24" s="106">
        <f t="shared" si="0"/>
        <v>59799.46811119106</v>
      </c>
      <c r="AA24" s="108">
        <f t="shared" si="0"/>
        <v>0</v>
      </c>
      <c r="AB24" s="106">
        <f t="shared" si="1"/>
        <v>262606.85619426</v>
      </c>
      <c r="AC24" s="108">
        <f t="shared" si="1"/>
        <v>213042.324305451</v>
      </c>
      <c r="AD24" s="130">
        <f>IF(ROUND(Z24/100,0)=ROUND('[2]表1非金融'!C35,0),0,1)</f>
        <v>1</v>
      </c>
      <c r="AE24" s="130" t="e">
        <f>IF(ROUND(AA24/100,0)=ROUND('[2]表1非金融'!C9,0),0,1)</f>
        <v>#VALUE!</v>
      </c>
      <c r="AF24" s="139">
        <f>IF(ROUND(AB24/100,0)=ROUND('[2]表2金融'!C37,0),0,1)</f>
        <v>1</v>
      </c>
      <c r="AG24" s="136">
        <f>IF(ROUND(AC24/100,0)=ROUND('[2]表2金融'!C15,0),0,1)</f>
        <v>1</v>
      </c>
      <c r="AH24" s="139">
        <f>IF(ROUND(U24/100,0)=ROUND('[2]表3國外'!C23,0),0,1)</f>
        <v>0</v>
      </c>
      <c r="AI24" s="140">
        <f>IF(ROUND(V24/100,0)=ROUND('[2]表3國外'!C10,0),0,1)</f>
        <v>0</v>
      </c>
    </row>
    <row r="25" spans="1:35" ht="28.5" customHeight="1">
      <c r="A25" s="4" t="s">
        <v>30</v>
      </c>
      <c r="B25" s="49" t="s">
        <v>53</v>
      </c>
      <c r="C25" s="114">
        <f>'[1]全體'!C19</f>
        <v>5202.465711341276</v>
      </c>
      <c r="D25" s="119">
        <f>'[1]全體'!D19</f>
        <v>-3737.4892695382878</v>
      </c>
      <c r="E25" s="114">
        <f>'[1]全體'!E19</f>
        <v>35001.854559512634</v>
      </c>
      <c r="F25" s="113">
        <f>'[1]全體'!F19</f>
        <v>63154.55723254115</v>
      </c>
      <c r="G25" s="117" t="str">
        <f>'[1]全體'!G19</f>
        <v>－</v>
      </c>
      <c r="H25" s="113">
        <f>'[1]全體'!H19</f>
        <v>-3180.8729999999923</v>
      </c>
      <c r="I25" s="114">
        <f>'[1]全體'!I19</f>
        <v>-31252.02527280571</v>
      </c>
      <c r="J25" s="113">
        <f>'[1]全體'!J19</f>
        <v>-15865.370123595421</v>
      </c>
      <c r="K25" s="125" t="str">
        <f>'[1]全體'!K19</f>
        <v>－</v>
      </c>
      <c r="L25" s="124" t="str">
        <f>'[1]全體'!L19</f>
        <v>－</v>
      </c>
      <c r="M25" s="125" t="str">
        <f>'[1]全體'!M19</f>
        <v>－</v>
      </c>
      <c r="N25" s="113">
        <f>'[1]全體'!N19</f>
        <v>29304.61400000006</v>
      </c>
      <c r="O25" s="125" t="str">
        <f>'[1]全體'!O19</f>
        <v>－</v>
      </c>
      <c r="P25" s="124" t="str">
        <f>'[1]全體'!P19</f>
        <v>－</v>
      </c>
      <c r="Q25" s="125" t="str">
        <f>'[1]全體'!Q19</f>
        <v>－</v>
      </c>
      <c r="R25" s="113">
        <f>'[1]全體'!R19</f>
        <v>3693.9727558187633</v>
      </c>
      <c r="S25" s="114">
        <f>'[1]全體'!S19</f>
        <v>8952.2949980482</v>
      </c>
      <c r="T25" s="113">
        <f>'[1]全體'!T19</f>
        <v>73369.41159522627</v>
      </c>
      <c r="U25" s="114">
        <f>'[1]全體'!U19</f>
        <v>76126</v>
      </c>
      <c r="V25" s="113">
        <f>'[1]全體'!V19</f>
        <v>11708.883402821928</v>
      </c>
      <c r="W25" s="67" t="s">
        <v>30</v>
      </c>
      <c r="X25" s="49" t="s">
        <v>53</v>
      </c>
      <c r="Z25" s="106">
        <f t="shared" si="0"/>
        <v>8952.2949980482</v>
      </c>
      <c r="AA25" s="108">
        <f t="shared" si="0"/>
        <v>40370.82483940745</v>
      </c>
      <c r="AB25" s="106">
        <f t="shared" si="1"/>
        <v>0</v>
      </c>
      <c r="AC25" s="108">
        <f t="shared" si="1"/>
        <v>32998.586755818826</v>
      </c>
      <c r="AD25" s="130">
        <f>IF(ROUND(Z25/100,0)=ROUND('[2]表1非金融'!C36,0),0,1)</f>
        <v>1</v>
      </c>
      <c r="AE25" s="130">
        <f>IF(ROUND(AA25/100,0)=ROUND('[2]表1非金融'!C8,0),0,1)</f>
        <v>1</v>
      </c>
      <c r="AF25" s="139"/>
      <c r="AG25" s="136">
        <f>IF(ROUND(AC25/100,0)=ROUND('[2]表2金融'!C14,0),0,1)</f>
        <v>1</v>
      </c>
      <c r="AH25" s="139">
        <f>IF(ROUND(U25/100,0)=ROUND('[2]表3國外'!C22,0),0,1)</f>
        <v>1</v>
      </c>
      <c r="AI25" s="140">
        <f>IF(ROUND(V25/100,0)=ROUND('[2]表3國外'!C9,0),0,1)</f>
        <v>1</v>
      </c>
    </row>
    <row r="26" spans="1:35" ht="28.5" customHeight="1">
      <c r="A26" s="4" t="s">
        <v>56</v>
      </c>
      <c r="B26" s="49" t="s">
        <v>58</v>
      </c>
      <c r="C26" s="114">
        <f>'[1]全體'!C20</f>
        <v>1171.6800000000003</v>
      </c>
      <c r="D26" s="123" t="str">
        <f>'[1]全體'!D20</f>
        <v>－</v>
      </c>
      <c r="E26" s="114">
        <f>'[1]全體'!E20</f>
        <v>-18.107513456372544</v>
      </c>
      <c r="F26" s="113">
        <f>'[1]全體'!F20</f>
        <v>35736.834538608324</v>
      </c>
      <c r="G26" s="114">
        <f>'[1]全體'!G20</f>
        <v>730.6045184289883</v>
      </c>
      <c r="H26" s="113">
        <f>'[1]全體'!H20</f>
        <v>-104718.81</v>
      </c>
      <c r="I26" s="125" t="str">
        <f>'[1]全體'!I20</f>
        <v>－</v>
      </c>
      <c r="J26" s="124" t="str">
        <f>'[1]全體'!J20</f>
        <v>－</v>
      </c>
      <c r="K26" s="125" t="str">
        <f>'[1]全體'!K20</f>
        <v>－</v>
      </c>
      <c r="L26" s="124" t="str">
        <f>'[1]全體'!L20</f>
        <v>－</v>
      </c>
      <c r="M26" s="114">
        <f>'[1]全體'!M20</f>
        <v>46660.19983916939</v>
      </c>
      <c r="N26" s="124" t="str">
        <f>'[1]全體'!N20</f>
        <v>－</v>
      </c>
      <c r="O26" s="114">
        <f>'[1]全體'!O20</f>
        <v>-88675.47554475405</v>
      </c>
      <c r="P26" s="124" t="str">
        <f>'[1]全體'!P20</f>
        <v>－</v>
      </c>
      <c r="Q26" s="114">
        <f>'[1]全體'!Q20</f>
        <v>79187.09870061238</v>
      </c>
      <c r="R26" s="113">
        <f>'[1]全體'!R20</f>
        <v>108037.97546139156</v>
      </c>
      <c r="S26" s="114">
        <f>'[1]全體'!S20</f>
        <v>39056.000000000335</v>
      </c>
      <c r="T26" s="113">
        <f>'[1]全體'!T20</f>
        <v>39055.99999999988</v>
      </c>
      <c r="U26" s="114" t="str">
        <f>'[1]全體'!U20</f>
        <v>－</v>
      </c>
      <c r="V26" s="124" t="str">
        <f>'[1]全體'!V20</f>
        <v>－</v>
      </c>
      <c r="W26" s="67" t="s">
        <v>56</v>
      </c>
      <c r="X26" s="49" t="s">
        <v>58</v>
      </c>
      <c r="Z26" s="106">
        <f t="shared" si="0"/>
        <v>1884.177004972616</v>
      </c>
      <c r="AA26" s="108">
        <f t="shared" si="0"/>
        <v>-68981.97546139167</v>
      </c>
      <c r="AB26" s="106">
        <f t="shared" si="1"/>
        <v>37171.82299502772</v>
      </c>
      <c r="AC26" s="108">
        <f t="shared" si="1"/>
        <v>108037.97546139156</v>
      </c>
      <c r="AD26" s="130">
        <f>IF(ROUND(Z26/100,0)=ROUND('[2]表1非金融'!C26,0),0,1)</f>
        <v>1</v>
      </c>
      <c r="AE26" s="130">
        <f>IF(ROUND(AA26/100,0)=ROUND('[2]表1非金融'!C11,0),0,1)</f>
        <v>1</v>
      </c>
      <c r="AF26" s="139">
        <f>IF(ROUND(AB26/100,0)=ROUND('[2]表2金融'!C39,0),0,1)</f>
        <v>1</v>
      </c>
      <c r="AG26" s="136">
        <f>IF(ROUND(AC26/100,0)=ROUND('[2]表2金融'!C17,0),0,1)</f>
        <v>1</v>
      </c>
      <c r="AH26" s="139"/>
      <c r="AI26" s="140"/>
    </row>
    <row r="27" spans="1:35" ht="28.5" customHeight="1">
      <c r="A27" s="4" t="s">
        <v>57</v>
      </c>
      <c r="B27" s="49" t="s">
        <v>19</v>
      </c>
      <c r="C27" s="114">
        <f>'[1]全體'!C21</f>
        <v>3872.952900000004</v>
      </c>
      <c r="D27" s="123" t="str">
        <f>'[1]全體'!D21</f>
        <v>－</v>
      </c>
      <c r="E27" s="114">
        <f>'[1]全體'!E21</f>
        <v>-51.22865720623486</v>
      </c>
      <c r="F27" s="124" t="str">
        <f>'[1]全體'!F21</f>
        <v>－</v>
      </c>
      <c r="G27" s="114">
        <f>'[1]全體'!G21</f>
        <v>1381.6773433669873</v>
      </c>
      <c r="H27" s="124" t="str">
        <f>'[1]全體'!H21</f>
        <v>－</v>
      </c>
      <c r="I27" s="114">
        <f>'[1]全體'!I21</f>
        <v>19239.519</v>
      </c>
      <c r="J27" s="113">
        <f>'[1]全體'!J21</f>
        <v>91373.99999999977</v>
      </c>
      <c r="K27" s="125" t="str">
        <f>'[1]全體'!K21</f>
        <v>－</v>
      </c>
      <c r="L27" s="124" t="str">
        <f>'[1]全體'!L21</f>
        <v>－</v>
      </c>
      <c r="M27" s="114">
        <f>'[1]全體'!M21</f>
        <v>272233.8209312917</v>
      </c>
      <c r="N27" s="124" t="str">
        <f>'[1]全體'!N21</f>
        <v>－</v>
      </c>
      <c r="O27" s="114">
        <f>'[1]全體'!O21</f>
        <v>-227300.2855031225</v>
      </c>
      <c r="P27" s="124" t="str">
        <f>'[1]全體'!P21</f>
        <v>－</v>
      </c>
      <c r="Q27" s="114">
        <f>'[1]全體'!Q21</f>
        <v>43401.54398566985</v>
      </c>
      <c r="R27" s="124" t="str">
        <f>'[1]全體'!R21</f>
        <v>－</v>
      </c>
      <c r="S27" s="114">
        <f>'[1]全體'!S21</f>
        <v>112777.99999999977</v>
      </c>
      <c r="T27" s="113">
        <f>'[1]全體'!T21</f>
        <v>91373.99999999977</v>
      </c>
      <c r="U27" s="114">
        <f>'[1]全體'!U21</f>
        <v>-21404</v>
      </c>
      <c r="V27" s="124" t="str">
        <f>'[1]全體'!V21</f>
        <v>－</v>
      </c>
      <c r="W27" s="67" t="s">
        <v>57</v>
      </c>
      <c r="X27" s="49" t="s">
        <v>19</v>
      </c>
      <c r="Z27" s="106">
        <f t="shared" si="0"/>
        <v>24442.920586160755</v>
      </c>
      <c r="AA27" s="108">
        <f t="shared" si="0"/>
        <v>91373.99999999977</v>
      </c>
      <c r="AB27" s="106">
        <f t="shared" si="1"/>
        <v>88335.07941383903</v>
      </c>
      <c r="AC27" s="108">
        <f t="shared" si="1"/>
        <v>0</v>
      </c>
      <c r="AD27" s="130">
        <f>IF(ROUND(Z27/100,0)=ROUND('[2]表1非金融'!C27,0),0,1)</f>
        <v>1</v>
      </c>
      <c r="AE27" s="130">
        <f>IF(ROUND(AA27/100,0)=ROUND('[2]表1非金融'!C12,0),0,1)</f>
        <v>1</v>
      </c>
      <c r="AF27" s="139">
        <f>IF(ROUND(AB27/100,0)=ROUND('[2]表2金融'!C40,0),0,1)</f>
        <v>1</v>
      </c>
      <c r="AG27" s="136"/>
      <c r="AH27" s="139">
        <f>IF(ROUND(U27/100,0)=ROUND('[2]表3國外'!C26,0),0,1)</f>
        <v>0</v>
      </c>
      <c r="AI27" s="140"/>
    </row>
    <row r="28" spans="1:35" ht="28.5" customHeight="1">
      <c r="A28" s="4" t="s">
        <v>31</v>
      </c>
      <c r="B28" s="49" t="s">
        <v>60</v>
      </c>
      <c r="C28" s="114">
        <f>'[1]全體'!C22</f>
        <v>-162.49199999999837</v>
      </c>
      <c r="D28" s="123" t="str">
        <f>'[1]全體'!D22</f>
        <v>－</v>
      </c>
      <c r="E28" s="114">
        <f>'[1]全體'!E22</f>
        <v>1292.946735003341</v>
      </c>
      <c r="F28" s="113">
        <f>'[1]全體'!F22</f>
        <v>-8645.520245401189</v>
      </c>
      <c r="G28" s="114">
        <f>'[1]全體'!G22</f>
        <v>4242.305638488513</v>
      </c>
      <c r="H28" s="113">
        <f>'[1]全體'!H22</f>
        <v>825</v>
      </c>
      <c r="I28" s="127">
        <f>'[1]全體'!I22</f>
        <v>10000</v>
      </c>
      <c r="J28" s="124" t="str">
        <f>'[1]全體'!J22</f>
        <v>－</v>
      </c>
      <c r="K28" s="125" t="str">
        <f>'[1]全體'!K22</f>
        <v>－</v>
      </c>
      <c r="L28" s="124" t="str">
        <f>'[1]全體'!L22</f>
        <v>－</v>
      </c>
      <c r="M28" s="114">
        <f>'[1]全體'!M22</f>
        <v>126554.56670170394</v>
      </c>
      <c r="N28" s="124" t="str">
        <f>'[1]全體'!N22</f>
        <v>－</v>
      </c>
      <c r="O28" s="114">
        <f>'[1]全體'!O22</f>
        <v>-158580.62963415135</v>
      </c>
      <c r="P28" s="126">
        <f>'[1]全體'!P22</f>
        <v>0</v>
      </c>
      <c r="Q28" s="114">
        <f>'[1]全體'!Q22</f>
        <v>58850.30255895521</v>
      </c>
      <c r="R28" s="113">
        <f>'[1]全體'!R22</f>
        <v>5358.520245401276</v>
      </c>
      <c r="S28" s="114">
        <f>'[1]全體'!S22</f>
        <v>42196.99999999965</v>
      </c>
      <c r="T28" s="113">
        <f>'[1]全體'!T22</f>
        <v>-2461.9999999999127</v>
      </c>
      <c r="U28" s="114">
        <f>'[1]全體'!U22</f>
        <v>-44659</v>
      </c>
      <c r="V28" s="124" t="str">
        <f>'[1]全體'!V22</f>
        <v>－</v>
      </c>
      <c r="W28" s="67" t="s">
        <v>31</v>
      </c>
      <c r="X28" s="49" t="s">
        <v>60</v>
      </c>
      <c r="Z28" s="106">
        <f t="shared" si="0"/>
        <v>15372.760373491856</v>
      </c>
      <c r="AA28" s="108">
        <f t="shared" si="0"/>
        <v>-7820.520245401189</v>
      </c>
      <c r="AB28" s="106">
        <f t="shared" si="1"/>
        <v>26824.2396265078</v>
      </c>
      <c r="AC28" s="108">
        <f t="shared" si="1"/>
        <v>5358.520245401276</v>
      </c>
      <c r="AD28" s="130">
        <f>IF(ROUND(Z28/100,0)=ROUND('[2]表1非金融'!C28,0),0,1)</f>
        <v>1</v>
      </c>
      <c r="AE28" s="130">
        <f>IF(ROUND(AA28/100,0)=ROUND('[2]表1非金融'!C13,0),0,1)</f>
        <v>1</v>
      </c>
      <c r="AF28" s="139">
        <f>IF(ROUND(AB28/100,0)=ROUND('[2]表2金融'!C41,0),0,1)</f>
        <v>1</v>
      </c>
      <c r="AG28" s="136">
        <f>IF(ROUND(AC28/100,0)=ROUND('[2]表2金融'!C18,0),0,1)</f>
        <v>1</v>
      </c>
      <c r="AH28" s="139">
        <f>IF(ROUND(U28/100,0)=ROUND('[2]表3國外'!C27,0),0,1)</f>
        <v>1</v>
      </c>
      <c r="AI28" s="140"/>
    </row>
    <row r="29" spans="1:35" ht="28.5" customHeight="1">
      <c r="A29" s="4" t="s">
        <v>32</v>
      </c>
      <c r="B29" s="49" t="s">
        <v>17</v>
      </c>
      <c r="C29" s="114">
        <f>'[1]全體'!C23</f>
        <v>10461.628254690513</v>
      </c>
      <c r="D29" s="123" t="str">
        <f>'[1]全體'!D23</f>
        <v>－</v>
      </c>
      <c r="E29" s="114">
        <f>'[1]全體'!E23</f>
        <v>1508.944023100742</v>
      </c>
      <c r="F29" s="124" t="str">
        <f>'[1]全體'!F23</f>
        <v>－</v>
      </c>
      <c r="G29" s="114">
        <f>'[1]全體'!G23</f>
        <v>540.6229999999996</v>
      </c>
      <c r="H29" s="124" t="str">
        <f>'[1]全體'!H23</f>
        <v>－</v>
      </c>
      <c r="I29" s="127">
        <f>'[1]全體'!I23</f>
        <v>5000</v>
      </c>
      <c r="J29" s="124" t="str">
        <f>'[1]全體'!J23</f>
        <v>－</v>
      </c>
      <c r="K29" s="125" t="str">
        <f>'[1]全體'!K23</f>
        <v>－</v>
      </c>
      <c r="L29" s="124" t="str">
        <f>'[1]全體'!L23</f>
        <v>－</v>
      </c>
      <c r="M29" s="114">
        <f>'[1]全體'!M23</f>
        <v>21101.467999999993</v>
      </c>
      <c r="N29" s="113">
        <f>'[1]全體'!N23</f>
        <v>12292</v>
      </c>
      <c r="O29" s="114">
        <f>'[1]全體'!O23</f>
        <v>-13731.948659270769</v>
      </c>
      <c r="P29" s="124" t="str">
        <f>'[1]全體'!P23</f>
        <v>－</v>
      </c>
      <c r="Q29" s="114">
        <f>'[1]全體'!Q23</f>
        <v>-487.7146185203019</v>
      </c>
      <c r="R29" s="124" t="str">
        <f>'[1]全體'!R23</f>
        <v>－</v>
      </c>
      <c r="S29" s="114">
        <f>'[1]全體'!S23</f>
        <v>24393.000000000175</v>
      </c>
      <c r="T29" s="113">
        <f>'[1]全體'!T23</f>
        <v>12292</v>
      </c>
      <c r="U29" s="114">
        <f>'[1]全體'!U23</f>
        <v>-12101</v>
      </c>
      <c r="V29" s="124" t="str">
        <f>'[1]全體'!V23</f>
        <v>－</v>
      </c>
      <c r="W29" s="67" t="s">
        <v>32</v>
      </c>
      <c r="X29" s="49" t="s">
        <v>17</v>
      </c>
      <c r="Z29" s="106">
        <f t="shared" si="0"/>
        <v>17511.195277791256</v>
      </c>
      <c r="AA29" s="108">
        <f t="shared" si="0"/>
        <v>0</v>
      </c>
      <c r="AB29" s="106">
        <f t="shared" si="1"/>
        <v>6881.804722208923</v>
      </c>
      <c r="AC29" s="108">
        <f t="shared" si="1"/>
        <v>12292</v>
      </c>
      <c r="AD29" s="130">
        <f>IF(ROUND(Z29/100,0)=ROUND('[2]表1非金融'!C29,0),0,1)</f>
        <v>1</v>
      </c>
      <c r="AE29" s="130"/>
      <c r="AF29" s="139">
        <f>IF(ROUND(AB29/100,0)=ROUND('[2]表2金融'!C42,0),0,1)</f>
        <v>1</v>
      </c>
      <c r="AG29" s="136">
        <f>IF(ROUND(AC29/100,0)=ROUND('[2]表2金融'!C19,0),0,1)</f>
        <v>0</v>
      </c>
      <c r="AH29" s="139">
        <f>IF(ROUND(U29/100,0)=ROUND('[2]表3國外'!C28,0),0,1)</f>
        <v>1</v>
      </c>
      <c r="AI29" s="140"/>
    </row>
    <row r="30" spans="1:35" ht="28.5" customHeight="1">
      <c r="A30" s="4" t="s">
        <v>33</v>
      </c>
      <c r="B30" s="49" t="s">
        <v>51</v>
      </c>
      <c r="C30" s="114">
        <f>'[1]全體'!C24</f>
        <v>-12856.130521954037</v>
      </c>
      <c r="D30" s="123" t="str">
        <f>'[1]全體'!D24</f>
        <v>－</v>
      </c>
      <c r="E30" s="114">
        <f>'[1]全體'!E24</f>
        <v>82825.25196933572</v>
      </c>
      <c r="F30" s="124" t="str">
        <f>'[1]全體'!F24</f>
        <v>－</v>
      </c>
      <c r="G30" s="114">
        <f>'[1]全體'!G24</f>
        <v>1683.0449227518675</v>
      </c>
      <c r="H30" s="124" t="str">
        <f>'[1]全體'!H24</f>
        <v>－</v>
      </c>
      <c r="I30" s="114">
        <f>'[1]全體'!I24</f>
        <v>1586.4233828293218</v>
      </c>
      <c r="J30" s="124" t="str">
        <f>'[1]全體'!J24</f>
        <v>－</v>
      </c>
      <c r="K30" s="125" t="str">
        <f>'[1]全體'!K24</f>
        <v>－</v>
      </c>
      <c r="L30" s="124" t="str">
        <f>'[1]全體'!L24</f>
        <v>－</v>
      </c>
      <c r="M30" s="114">
        <f>'[1]全體'!M24</f>
        <v>10404.69409008095</v>
      </c>
      <c r="N30" s="113">
        <f>'[1]全體'!N24</f>
        <v>-29.887000000000114</v>
      </c>
      <c r="O30" s="114">
        <f>'[1]全體'!O24</f>
        <v>124039.63244741986</v>
      </c>
      <c r="P30" s="124" t="str">
        <f>'[1]全體'!P24</f>
        <v>－</v>
      </c>
      <c r="Q30" s="114">
        <f>'[1]全體'!Q24</f>
        <v>20429.514213830596</v>
      </c>
      <c r="R30" s="113">
        <f>'[1]全體'!R24</f>
        <v>228871</v>
      </c>
      <c r="S30" s="114">
        <f>'[1]全體'!S24</f>
        <v>228112.4305042943</v>
      </c>
      <c r="T30" s="113">
        <f>'[1]全體'!T24</f>
        <v>228841.113</v>
      </c>
      <c r="U30" s="114">
        <f>'[1]全體'!U24</f>
        <v>728.6824957052604</v>
      </c>
      <c r="V30" s="124" t="str">
        <f>'[1]全體'!V24</f>
        <v>－</v>
      </c>
      <c r="W30" s="67" t="s">
        <v>33</v>
      </c>
      <c r="X30" s="49" t="s">
        <v>51</v>
      </c>
      <c r="Z30" s="106">
        <f t="shared" si="0"/>
        <v>73238.58975296287</v>
      </c>
      <c r="AA30" s="108">
        <f t="shared" si="0"/>
        <v>0</v>
      </c>
      <c r="AB30" s="106">
        <f t="shared" si="1"/>
        <v>154873.84075133142</v>
      </c>
      <c r="AC30" s="108">
        <f t="shared" si="1"/>
        <v>228841.113</v>
      </c>
      <c r="AD30" s="130">
        <f>IF(ROUND(Z30/100,0)=ROUND('[2]表1非金融'!C30,0),0,1)</f>
        <v>1</v>
      </c>
      <c r="AE30" s="130"/>
      <c r="AF30" s="139">
        <f>IF(ROUND(AB30/100,0)=ROUND('[2]表2金融'!C43,0),0,1)</f>
        <v>1</v>
      </c>
      <c r="AG30" s="136">
        <f>IF(ROUND(AC30/100,0)=ROUND('[2]表2金融'!C20,0),0,1)</f>
        <v>0</v>
      </c>
      <c r="AH30" s="139">
        <f>IF(ROUND(U30/100,0)=ROUND('[2]表3國外'!C29,0),0,1)</f>
        <v>0</v>
      </c>
      <c r="AI30" s="140"/>
    </row>
    <row r="31" spans="1:35" ht="28.5" customHeight="1">
      <c r="A31" s="4" t="s">
        <v>34</v>
      </c>
      <c r="B31" s="49" t="s">
        <v>62</v>
      </c>
      <c r="C31" s="114">
        <f>'[1]全體'!C25</f>
        <v>59222.003664429045</v>
      </c>
      <c r="D31" s="123" t="str">
        <f>'[1]全體'!D25</f>
        <v>－</v>
      </c>
      <c r="E31" s="114">
        <f>'[1]全體'!E25</f>
        <v>23852.494012446088</v>
      </c>
      <c r="F31" s="113">
        <f>'[1]全體'!F25</f>
        <v>118695.01126</v>
      </c>
      <c r="G31" s="127">
        <f>'[1]全體'!G25</f>
        <v>240.89265837990354</v>
      </c>
      <c r="H31" s="124" t="str">
        <f>'[1]全體'!H25</f>
        <v>－</v>
      </c>
      <c r="I31" s="114">
        <f>'[1]全體'!I25</f>
        <v>5125.194248975563</v>
      </c>
      <c r="J31" s="124" t="str">
        <f>'[1]全體'!J25</f>
        <v>－</v>
      </c>
      <c r="K31" s="125" t="str">
        <f>'[1]全體'!K25</f>
        <v>－</v>
      </c>
      <c r="L31" s="124" t="str">
        <f>'[1]全體'!L25</f>
        <v>－</v>
      </c>
      <c r="M31" s="114">
        <f>'[1]全體'!M25</f>
        <v>1929.912134408318</v>
      </c>
      <c r="N31" s="113">
        <f>'[1]全體'!N25</f>
        <v>1500</v>
      </c>
      <c r="O31" s="114">
        <f>'[1]全體'!O25</f>
        <v>10797.917705492866</v>
      </c>
      <c r="P31" s="113">
        <f>'[1]全體'!P25</f>
        <v>1700</v>
      </c>
      <c r="Q31" s="114">
        <f>'[1]全體'!Q25</f>
        <v>22129.566958302505</v>
      </c>
      <c r="R31" s="113">
        <f>'[1]全體'!R25</f>
        <v>69552</v>
      </c>
      <c r="S31" s="114">
        <f>'[1]全體'!S25</f>
        <v>123297.9813824343</v>
      </c>
      <c r="T31" s="113">
        <f>'[1]全體'!T25</f>
        <v>191447.01126</v>
      </c>
      <c r="U31" s="114">
        <f>'[1]全體'!U25</f>
        <v>68149.02987756571</v>
      </c>
      <c r="V31" s="124" t="str">
        <f>'[1]全體'!V25</f>
        <v>－</v>
      </c>
      <c r="W31" s="67" t="s">
        <v>34</v>
      </c>
      <c r="X31" s="49" t="s">
        <v>62</v>
      </c>
      <c r="Z31" s="106">
        <f t="shared" si="0"/>
        <v>88440.5845842306</v>
      </c>
      <c r="AA31" s="108">
        <f t="shared" si="0"/>
        <v>118695.01126</v>
      </c>
      <c r="AB31" s="106">
        <f t="shared" si="1"/>
        <v>34857.396798203685</v>
      </c>
      <c r="AC31" s="108">
        <f t="shared" si="1"/>
        <v>72752</v>
      </c>
      <c r="AD31" s="130">
        <f>IF(ROUND(Z31/100,0)=ROUND('[2]表1非金融'!C31,0),0,1)</f>
        <v>1</v>
      </c>
      <c r="AE31" s="130">
        <f>IF(ROUND(AA31/100,0)=ROUND('[2]表1非金融'!C14,0),0,1)</f>
        <v>0</v>
      </c>
      <c r="AF31" s="139">
        <f>IF(ROUND(AB31/100,0)=ROUND('[2]表2金融'!C44,0),0,1)</f>
        <v>1</v>
      </c>
      <c r="AG31" s="136">
        <f>IF(ROUND(AC31/100,0)=ROUND('[2]表2金融'!C21,0),0,1)</f>
        <v>0</v>
      </c>
      <c r="AH31" s="139">
        <f>IF(ROUND(U31/100,0)=ROUND('[2]表3國外'!C30,0),0,1)</f>
        <v>0</v>
      </c>
      <c r="AI31" s="140"/>
    </row>
    <row r="32" spans="1:35" ht="28.5" customHeight="1" thickBot="1">
      <c r="A32" s="4" t="s">
        <v>35</v>
      </c>
      <c r="B32" s="49" t="s">
        <v>64</v>
      </c>
      <c r="C32" s="114">
        <f>'[1]全體'!C26</f>
        <v>107163.18679017558</v>
      </c>
      <c r="D32" s="123" t="str">
        <f>'[1]全體'!D26</f>
        <v>－</v>
      </c>
      <c r="E32" s="114">
        <f>'[1]全體'!E26</f>
        <v>48305</v>
      </c>
      <c r="F32" s="113">
        <f>'[1]全體'!F26</f>
        <v>71247.63444431499</v>
      </c>
      <c r="G32" s="114">
        <f>'[1]全體'!G26</f>
        <v>43</v>
      </c>
      <c r="H32" s="113">
        <f>'[1]全體'!H26</f>
        <v>10893.113999999943</v>
      </c>
      <c r="I32" s="114">
        <f>'[1]全體'!I26</f>
        <v>18738</v>
      </c>
      <c r="J32" s="124" t="str">
        <f>'[1]全體'!J26</f>
        <v>－</v>
      </c>
      <c r="K32" s="114" t="str">
        <f>'[1]全體'!K26</f>
        <v>－</v>
      </c>
      <c r="L32" s="124" t="str">
        <f>'[1]全體'!L26</f>
        <v>－</v>
      </c>
      <c r="M32" s="114">
        <f>'[1]全體'!M26</f>
        <v>2150</v>
      </c>
      <c r="N32" s="113">
        <f>'[1]全體'!N26</f>
        <v>104151.23607999971</v>
      </c>
      <c r="O32" s="114">
        <f>'[1]全體'!O26</f>
        <v>1027</v>
      </c>
      <c r="P32" s="113">
        <f>'[1]全體'!P26</f>
        <v>41226.96757000004</v>
      </c>
      <c r="Q32" s="114">
        <f>'[1]全體'!Q26</f>
        <v>52898</v>
      </c>
      <c r="R32" s="113">
        <f>'[1]全體'!R26</f>
        <v>15596.406860515941</v>
      </c>
      <c r="S32" s="114">
        <f>'[1]全體'!S26</f>
        <v>230324.18679017556</v>
      </c>
      <c r="T32" s="113">
        <f>'[1]全體'!T26</f>
        <v>243115.35895483062</v>
      </c>
      <c r="U32" s="114">
        <f>'[1]全體'!U26</f>
        <v>12791.17216465504</v>
      </c>
      <c r="V32" s="124" t="str">
        <f>'[1]全體'!V26</f>
        <v>－</v>
      </c>
      <c r="W32" s="67" t="s">
        <v>35</v>
      </c>
      <c r="X32" s="49" t="s">
        <v>64</v>
      </c>
      <c r="Z32" s="106">
        <f t="shared" si="0"/>
        <v>174249.18679017556</v>
      </c>
      <c r="AA32" s="108">
        <f t="shared" si="0"/>
        <v>82140.74844431493</v>
      </c>
      <c r="AB32" s="106">
        <f t="shared" si="1"/>
        <v>56075</v>
      </c>
      <c r="AC32" s="108">
        <f t="shared" si="1"/>
        <v>160974.6105105157</v>
      </c>
      <c r="AD32" s="130">
        <f>IF(ROUND(Z32/100,0)=ROUND('[2]表1非金融'!C32,0),0,1)</f>
        <v>1</v>
      </c>
      <c r="AE32" s="130">
        <f>IF(ROUND(AA32/100,0)=ROUND('[2]表1非金融'!C15,0),0,1)</f>
        <v>1</v>
      </c>
      <c r="AF32" s="139">
        <f>IF(ROUND(AB32/100,0)=ROUND('[2]表2金融'!C45,0),0,1)</f>
        <v>1</v>
      </c>
      <c r="AG32" s="136">
        <f>IF(ROUND(AC32/100,0)=ROUND('[2]表2金融'!C22,0),0,1)</f>
        <v>1</v>
      </c>
      <c r="AH32" s="139">
        <f>IF(ROUND(U32/100,0)=ROUND('[2]表3國外'!C31,0),0,1)</f>
        <v>1</v>
      </c>
      <c r="AI32" s="140"/>
    </row>
    <row r="33" spans="1:35" ht="28.5" customHeight="1">
      <c r="A33" s="4" t="s">
        <v>36</v>
      </c>
      <c r="B33" s="49" t="s">
        <v>11</v>
      </c>
      <c r="C33" s="114">
        <f>'[1]全體'!C27</f>
        <v>1621038</v>
      </c>
      <c r="D33" s="123" t="str">
        <f>'[1]全體'!D27</f>
        <v>－</v>
      </c>
      <c r="E33" s="125" t="str">
        <f>'[1]全體'!E27</f>
        <v>－</v>
      </c>
      <c r="F33" s="124" t="str">
        <f>'[1]全體'!F27</f>
        <v>－</v>
      </c>
      <c r="G33" s="125" t="str">
        <f>'[1]全體'!G27</f>
        <v>－</v>
      </c>
      <c r="H33" s="124" t="str">
        <f>'[1]全體'!H27</f>
        <v>－</v>
      </c>
      <c r="I33" s="125" t="str">
        <f>'[1]全體'!I27</f>
        <v>－</v>
      </c>
      <c r="J33" s="124" t="str">
        <f>'[1]全體'!J27</f>
        <v>－</v>
      </c>
      <c r="K33" s="125" t="str">
        <f>'[1]全體'!K27</f>
        <v>－</v>
      </c>
      <c r="L33" s="124" t="str">
        <f>'[1]全體'!L27</f>
        <v>－</v>
      </c>
      <c r="M33" s="125" t="str">
        <f>'[1]全體'!M27</f>
        <v>－</v>
      </c>
      <c r="N33" s="124" t="str">
        <f>'[1]全體'!N27</f>
        <v>－</v>
      </c>
      <c r="O33" s="125" t="str">
        <f>'[1]全體'!O27</f>
        <v>－</v>
      </c>
      <c r="P33" s="113">
        <f>'[1]全體'!P27</f>
        <v>1621038</v>
      </c>
      <c r="Q33" s="125" t="str">
        <f>'[1]全體'!Q27</f>
        <v>－</v>
      </c>
      <c r="R33" s="124" t="str">
        <f>'[1]全體'!R27</f>
        <v>－</v>
      </c>
      <c r="S33" s="114">
        <f>'[1]全體'!S27</f>
        <v>1621038</v>
      </c>
      <c r="T33" s="113">
        <f>'[1]全體'!T27</f>
        <v>1621038</v>
      </c>
      <c r="U33" s="125" t="str">
        <f>'[1]全體'!U27</f>
        <v>－</v>
      </c>
      <c r="V33" s="124" t="str">
        <f>'[1]全體'!V27</f>
        <v>－</v>
      </c>
      <c r="W33" s="67" t="s">
        <v>36</v>
      </c>
      <c r="X33" s="49" t="s">
        <v>11</v>
      </c>
      <c r="Z33" s="106">
        <f t="shared" si="0"/>
        <v>1621038</v>
      </c>
      <c r="AA33" s="108">
        <f t="shared" si="0"/>
        <v>0</v>
      </c>
      <c r="AB33" s="106">
        <f t="shared" si="1"/>
        <v>0</v>
      </c>
      <c r="AC33" s="135">
        <f t="shared" si="1"/>
        <v>1621038</v>
      </c>
      <c r="AD33" s="131">
        <f>IF(ROUND((Z33+Z34)/100,0)=ROUND('[2]表1非金融'!C39,0),0,1)</f>
        <v>1</v>
      </c>
      <c r="AE33" s="130"/>
      <c r="AF33" s="139"/>
      <c r="AG33" s="136">
        <f>IF(ROUND(AC33/100,0)=ROUND('[2]表2金融'!C24,0),0,1)</f>
        <v>0</v>
      </c>
      <c r="AH33" s="139"/>
      <c r="AI33" s="140"/>
    </row>
    <row r="34" spans="1:35" ht="28.5" customHeight="1" thickBot="1">
      <c r="A34" s="4" t="s">
        <v>37</v>
      </c>
      <c r="B34" s="49" t="s">
        <v>66</v>
      </c>
      <c r="C34" s="114">
        <f>'[1]全體'!C28</f>
        <v>147787</v>
      </c>
      <c r="D34" s="123" t="str">
        <f>'[1]全體'!D28</f>
        <v>－</v>
      </c>
      <c r="E34" s="125" t="str">
        <f>'[1]全體'!E28</f>
        <v>－</v>
      </c>
      <c r="F34" s="124" t="str">
        <f>'[1]全體'!F28</f>
        <v>－</v>
      </c>
      <c r="G34" s="125" t="str">
        <f>'[1]全體'!G28</f>
        <v>－</v>
      </c>
      <c r="H34" s="124" t="str">
        <f>'[1]全體'!H28</f>
        <v>－</v>
      </c>
      <c r="I34" s="125" t="str">
        <f>'[1]全體'!I28</f>
        <v>－</v>
      </c>
      <c r="J34" s="124" t="str">
        <f>'[1]全體'!J28</f>
        <v>－</v>
      </c>
      <c r="K34" s="125" t="str">
        <f>'[1]全體'!K28</f>
        <v>－</v>
      </c>
      <c r="L34" s="124" t="str">
        <f>'[1]全體'!L28</f>
        <v>－</v>
      </c>
      <c r="M34" s="125" t="str">
        <f>'[1]全體'!M28</f>
        <v>－</v>
      </c>
      <c r="N34" s="124" t="str">
        <f>'[1]全體'!N28</f>
        <v>－</v>
      </c>
      <c r="O34" s="125" t="str">
        <f>'[1]全體'!O28</f>
        <v>－</v>
      </c>
      <c r="P34" s="113">
        <f>'[1]全體'!P28</f>
        <v>147787</v>
      </c>
      <c r="Q34" s="125" t="str">
        <f>'[1]全體'!Q28</f>
        <v>－</v>
      </c>
      <c r="R34" s="124" t="str">
        <f>'[1]全體'!R28</f>
        <v>－</v>
      </c>
      <c r="S34" s="114">
        <f>'[1]全體'!S28</f>
        <v>147787</v>
      </c>
      <c r="T34" s="113">
        <f>'[1]全體'!T28</f>
        <v>147787</v>
      </c>
      <c r="U34" s="125" t="str">
        <f>'[1]全體'!U28</f>
        <v>－</v>
      </c>
      <c r="V34" s="124" t="str">
        <f>'[1]全體'!V28</f>
        <v>－</v>
      </c>
      <c r="W34" s="67" t="s">
        <v>37</v>
      </c>
      <c r="X34" s="49" t="s">
        <v>66</v>
      </c>
      <c r="Z34" s="106">
        <f t="shared" si="0"/>
        <v>147787</v>
      </c>
      <c r="AA34" s="108">
        <f t="shared" si="0"/>
        <v>0</v>
      </c>
      <c r="AB34" s="106">
        <f t="shared" si="1"/>
        <v>0</v>
      </c>
      <c r="AC34" s="135">
        <f t="shared" si="1"/>
        <v>147787</v>
      </c>
      <c r="AD34" s="132"/>
      <c r="AE34" s="130"/>
      <c r="AF34" s="139"/>
      <c r="AG34" s="136">
        <f>IF(ROUND(AC34/100,0)=ROUND('[2]表2金融'!C25,0),0,1)</f>
        <v>1</v>
      </c>
      <c r="AH34" s="139"/>
      <c r="AI34" s="140"/>
    </row>
    <row r="35" spans="1:35" ht="28.5" customHeight="1">
      <c r="A35" s="4" t="s">
        <v>38</v>
      </c>
      <c r="B35" s="49" t="s">
        <v>149</v>
      </c>
      <c r="C35" s="114">
        <f>'[1]全體'!C29</f>
        <v>144068.3867922793</v>
      </c>
      <c r="D35" s="119">
        <f>'[1]全體'!D29</f>
        <v>-136973.0997065092</v>
      </c>
      <c r="E35" s="114">
        <f>'[1]全體'!E29</f>
        <v>-374507.5425021481</v>
      </c>
      <c r="F35" s="113">
        <f>'[1]全體'!F29</f>
        <v>-80303.81200335955</v>
      </c>
      <c r="G35" s="114">
        <f>'[1]全體'!G29</f>
        <v>-39222.05600000001</v>
      </c>
      <c r="H35" s="113">
        <f>'[1]全體'!H29</f>
        <v>-32097.29999999999</v>
      </c>
      <c r="I35" s="125" t="str">
        <f>'[1]全體'!I29</f>
        <v>－</v>
      </c>
      <c r="J35" s="124" t="str">
        <f>'[1]全體'!J29</f>
        <v>－</v>
      </c>
      <c r="K35" s="125" t="str">
        <f>'[1]全體'!K29</f>
        <v>－</v>
      </c>
      <c r="L35" s="124" t="str">
        <f>'[1]全體'!L29</f>
        <v>－</v>
      </c>
      <c r="M35" s="125" t="str">
        <f>'[1]全體'!M29</f>
        <v>－</v>
      </c>
      <c r="N35" s="124" t="str">
        <f>'[1]全體'!N29</f>
        <v>－</v>
      </c>
      <c r="O35" s="125" t="str">
        <f>'[1]全體'!O29</f>
        <v>－</v>
      </c>
      <c r="P35" s="124" t="str">
        <f>'[1]全體'!P29</f>
        <v>－</v>
      </c>
      <c r="Q35" s="125" t="str">
        <f>'[1]全體'!Q29</f>
        <v>－</v>
      </c>
      <c r="R35" s="124" t="str">
        <f>'[1]全體'!R29</f>
        <v>－</v>
      </c>
      <c r="S35" s="114">
        <f>'[1]全體'!S29</f>
        <v>-269661.21170986874</v>
      </c>
      <c r="T35" s="113">
        <f>'[1]全體'!T29</f>
        <v>-249374.21170986874</v>
      </c>
      <c r="U35" s="114">
        <f>'[1]全體'!U29</f>
        <v>-8389</v>
      </c>
      <c r="V35" s="113">
        <f>'[1]全體'!V29</f>
        <v>-28676</v>
      </c>
      <c r="W35" s="67" t="s">
        <v>38</v>
      </c>
      <c r="X35" s="49" t="s">
        <v>149</v>
      </c>
      <c r="Z35" s="106">
        <f t="shared" si="0"/>
        <v>-269661.21170986874</v>
      </c>
      <c r="AA35" s="108">
        <f t="shared" si="0"/>
        <v>-249374.21170986874</v>
      </c>
      <c r="AB35" s="106">
        <f t="shared" si="1"/>
        <v>0</v>
      </c>
      <c r="AC35" s="108">
        <f t="shared" si="1"/>
        <v>0</v>
      </c>
      <c r="AD35" s="130">
        <f>IF(ROUND(Z35/100,0)=ROUND('[2]表1非金融'!C41,0),0,1)</f>
        <v>1</v>
      </c>
      <c r="AE35" s="130">
        <f>IF(ROUND(AA35/100,0)=ROUND('[2]表1非金融'!C18,0),0,1)</f>
        <v>1</v>
      </c>
      <c r="AF35" s="139"/>
      <c r="AG35" s="136"/>
      <c r="AH35" s="139">
        <f>IF(ROUND(U35/100,0)=ROUND('[2]表3國外'!C34,0),0,1)</f>
        <v>0</v>
      </c>
      <c r="AI35" s="140">
        <f>IF(ROUND(V35/100,0)=ROUND('[2]表3國外'!C15,0),0,1)</f>
        <v>0</v>
      </c>
    </row>
    <row r="36" spans="1:35" ht="28.5" customHeight="1">
      <c r="A36" s="4" t="s">
        <v>45</v>
      </c>
      <c r="B36" s="49" t="s">
        <v>70</v>
      </c>
      <c r="C36" s="114">
        <f>'[1]全體'!C30</f>
        <v>19264</v>
      </c>
      <c r="D36" s="123" t="str">
        <f>'[1]全體'!D30</f>
        <v>－</v>
      </c>
      <c r="E36" s="114">
        <f>'[1]全體'!E30</f>
        <v>347362.9332940472</v>
      </c>
      <c r="F36" s="124" t="str">
        <f>'[1]全體'!F30</f>
        <v>－</v>
      </c>
      <c r="G36" s="114">
        <f>'[1]全體'!G30</f>
        <v>-2384.9840000000004</v>
      </c>
      <c r="H36" s="124" t="str">
        <f>'[1]全體'!H30</f>
        <v>－</v>
      </c>
      <c r="I36" s="125" t="str">
        <f>'[1]全體'!I30</f>
        <v>－</v>
      </c>
      <c r="J36" s="124" t="str">
        <f>'[1]全體'!J30</f>
        <v>－</v>
      </c>
      <c r="K36" s="125" t="str">
        <f>'[1]全體'!K30</f>
        <v>－</v>
      </c>
      <c r="L36" s="124" t="str">
        <f>'[1]全體'!L30</f>
        <v>－</v>
      </c>
      <c r="M36" s="127">
        <f>'[1]全體'!M30</f>
        <v>16911.94099999999</v>
      </c>
      <c r="N36" s="124" t="str">
        <f>'[1]全體'!N30</f>
        <v>－</v>
      </c>
      <c r="O36" s="127">
        <f>'[1]全體'!O30</f>
        <v>63117.51358317619</v>
      </c>
      <c r="P36" s="124" t="str">
        <f>'[1]全體'!P30</f>
        <v>－</v>
      </c>
      <c r="Q36" s="127">
        <f>'[1]全體'!Q30</f>
        <v>-8895.403877223376</v>
      </c>
      <c r="R36" s="124" t="str">
        <f>'[1]全體'!R30</f>
        <v>－</v>
      </c>
      <c r="S36" s="114">
        <f>'[1]全體'!S30</f>
        <v>435376</v>
      </c>
      <c r="T36" s="124" t="str">
        <f>'[1]全體'!T30</f>
        <v>－</v>
      </c>
      <c r="U36" s="125" t="str">
        <f>'[1]全體'!U30</f>
        <v>－</v>
      </c>
      <c r="V36" s="113">
        <f>'[1]全體'!V30</f>
        <v>435376</v>
      </c>
      <c r="W36" s="67" t="s">
        <v>45</v>
      </c>
      <c r="X36" s="49" t="s">
        <v>70</v>
      </c>
      <c r="Z36" s="106">
        <f t="shared" si="0"/>
        <v>364241.9492940472</v>
      </c>
      <c r="AA36" s="108">
        <f t="shared" si="0"/>
        <v>0</v>
      </c>
      <c r="AB36" s="106">
        <f t="shared" si="1"/>
        <v>71134.0507059528</v>
      </c>
      <c r="AC36" s="108">
        <f t="shared" si="1"/>
        <v>0</v>
      </c>
      <c r="AD36" s="130">
        <f>IF(ROUND(Z36/100,0)=ROUND('[2]表1非金融'!C37,0),0,1)</f>
        <v>1</v>
      </c>
      <c r="AE36" s="130"/>
      <c r="AF36" s="139">
        <f>IF(ROUND(AB36/100,0)=ROUND('[2]表2金融'!C48,0),0,1)</f>
        <v>1</v>
      </c>
      <c r="AG36" s="136"/>
      <c r="AH36" s="139"/>
      <c r="AI36" s="140">
        <f>IF(ROUND(V36/100,0)=ROUND('[2]表3國外'!C12,0),0,1)</f>
        <v>0</v>
      </c>
    </row>
    <row r="37" spans="1:35" ht="28.5" customHeight="1">
      <c r="A37" s="4" t="s">
        <v>46</v>
      </c>
      <c r="B37" s="51" t="s">
        <v>71</v>
      </c>
      <c r="C37" s="114">
        <f>'[1]全體'!C31</f>
        <v>-82213.67275927412</v>
      </c>
      <c r="D37" s="123" t="str">
        <f>'[1]全體'!D31</f>
        <v>－</v>
      </c>
      <c r="E37" s="114">
        <f>'[1]全體'!E31</f>
        <v>9688.493016090226</v>
      </c>
      <c r="F37" s="113">
        <f>'[1]全體'!F31</f>
        <v>8966</v>
      </c>
      <c r="G37" s="114">
        <f>'[1]全體'!G31</f>
        <v>2485.204</v>
      </c>
      <c r="H37" s="124" t="str">
        <f>'[1]全體'!H31</f>
        <v>－</v>
      </c>
      <c r="I37" s="125" t="str">
        <f>'[1]全體'!I31</f>
        <v>－</v>
      </c>
      <c r="J37" s="124" t="str">
        <f>'[1]全體'!J31</f>
        <v>－</v>
      </c>
      <c r="K37" s="125" t="str">
        <f>'[1]全體'!K31</f>
        <v>－</v>
      </c>
      <c r="L37" s="124" t="str">
        <f>'[1]全體'!L31</f>
        <v>－</v>
      </c>
      <c r="M37" s="114">
        <f>'[1]全體'!M31</f>
        <v>339522</v>
      </c>
      <c r="N37" s="124" t="str">
        <f>'[1]全體'!N31</f>
        <v>－</v>
      </c>
      <c r="O37" s="114">
        <f>'[1]全體'!O31</f>
        <v>1566455.4267007608</v>
      </c>
      <c r="P37" s="124" t="str">
        <f>'[1]全體'!P31</f>
        <v>－</v>
      </c>
      <c r="Q37" s="114">
        <f>'[1]全體'!Q31</f>
        <v>-38805.45095757702</v>
      </c>
      <c r="R37" s="113" t="str">
        <f>'[1]全體'!R31</f>
        <v>－</v>
      </c>
      <c r="S37" s="114">
        <f>'[1]全體'!S31</f>
        <v>1797132</v>
      </c>
      <c r="T37" s="113">
        <f>'[1]全體'!T31</f>
        <v>8966</v>
      </c>
      <c r="U37" s="114">
        <f>'[1]全體'!U31</f>
        <v>8966</v>
      </c>
      <c r="V37" s="113">
        <f>'[1]全體'!V31</f>
        <v>1797132</v>
      </c>
      <c r="W37" s="67" t="s">
        <v>46</v>
      </c>
      <c r="X37" s="51" t="s">
        <v>71</v>
      </c>
      <c r="Z37" s="106">
        <f t="shared" si="0"/>
        <v>-70039.9757431839</v>
      </c>
      <c r="AA37" s="108">
        <f t="shared" si="0"/>
        <v>8966</v>
      </c>
      <c r="AB37" s="106">
        <f t="shared" si="1"/>
        <v>1867171.9757431839</v>
      </c>
      <c r="AC37" s="108">
        <f t="shared" si="1"/>
        <v>0</v>
      </c>
      <c r="AD37" s="130">
        <f>IF(ROUND(Z37/100,0)=ROUND('[2]表1非金融'!C38,0),0,1)</f>
        <v>1</v>
      </c>
      <c r="AE37" s="130">
        <f>IF(ROUND(AA37/100,0)=ROUND('[2]表1非金融'!C17,0),0,1)</f>
        <v>1</v>
      </c>
      <c r="AF37" s="139">
        <f>IF(ROUND(AB37/100,0)=ROUND('[2]表2金融'!C49,0),0,1)</f>
        <v>1</v>
      </c>
      <c r="AG37" s="136">
        <f>IF(ROUND(AC37/100,0)=ROUND('[2]表2金融'!C26,0),0,1)</f>
        <v>0</v>
      </c>
      <c r="AH37" s="139">
        <f>IF(ROUND(U37/100,0)=ROUND('[2]表3國外'!C33,0),0,1)</f>
        <v>1</v>
      </c>
      <c r="AI37" s="140">
        <f>IF(ROUND(V37/100,0)=ROUND('[2]表3國外'!C13,0),0,1)</f>
        <v>1</v>
      </c>
    </row>
    <row r="38" spans="1:35" ht="28.5" customHeight="1">
      <c r="A38" s="4" t="s">
        <v>69</v>
      </c>
      <c r="B38" s="51" t="s">
        <v>114</v>
      </c>
      <c r="C38" s="125" t="str">
        <f>'[1]全體'!C32</f>
        <v>－</v>
      </c>
      <c r="D38" s="123" t="str">
        <f>'[1]全體'!D32</f>
        <v>－</v>
      </c>
      <c r="E38" s="125" t="str">
        <f>'[1]全體'!E32</f>
        <v>－</v>
      </c>
      <c r="F38" s="124" t="str">
        <f>'[1]全體'!F32</f>
        <v>－</v>
      </c>
      <c r="G38" s="125" t="str">
        <f>'[1]全體'!G32</f>
        <v>－</v>
      </c>
      <c r="H38" s="124" t="str">
        <f>'[1]全體'!H32</f>
        <v>－</v>
      </c>
      <c r="I38" s="125" t="str">
        <f>'[1]全體'!I32</f>
        <v>－</v>
      </c>
      <c r="J38" s="124" t="str">
        <f>'[1]全體'!J32</f>
        <v>－</v>
      </c>
      <c r="K38" s="114">
        <f>'[1]全體'!K32</f>
        <v>478821</v>
      </c>
      <c r="L38" s="124" t="str">
        <f>'[1]全體'!L32</f>
        <v>－</v>
      </c>
      <c r="M38" s="125" t="str">
        <f>'[1]全體'!M32</f>
        <v>－</v>
      </c>
      <c r="N38" s="124" t="str">
        <f>'[1]全體'!N32</f>
        <v>－</v>
      </c>
      <c r="O38" s="125" t="str">
        <f>'[1]全體'!O32</f>
        <v>－</v>
      </c>
      <c r="P38" s="124" t="str">
        <f>'[1]全體'!P32</f>
        <v>－</v>
      </c>
      <c r="Q38" s="125" t="str">
        <f>'[1]全體'!Q32</f>
        <v>－</v>
      </c>
      <c r="R38" s="124" t="str">
        <f>'[1]全體'!R32</f>
        <v>－</v>
      </c>
      <c r="S38" s="114">
        <f>'[1]全體'!S32</f>
        <v>478821</v>
      </c>
      <c r="T38" s="124" t="str">
        <f>'[1]全體'!T32</f>
        <v>－</v>
      </c>
      <c r="U38" s="125" t="str">
        <f>'[1]全體'!U32</f>
        <v>－</v>
      </c>
      <c r="V38" s="113">
        <f>'[1]全體'!V32</f>
        <v>478821</v>
      </c>
      <c r="W38" s="67" t="s">
        <v>69</v>
      </c>
      <c r="X38" s="51" t="s">
        <v>114</v>
      </c>
      <c r="Z38" s="106">
        <f t="shared" si="0"/>
        <v>0</v>
      </c>
      <c r="AA38" s="108">
        <f t="shared" si="0"/>
        <v>0</v>
      </c>
      <c r="AB38" s="106">
        <f t="shared" si="1"/>
        <v>478821</v>
      </c>
      <c r="AC38" s="108">
        <f t="shared" si="1"/>
        <v>0</v>
      </c>
      <c r="AD38" s="130"/>
      <c r="AE38" s="130"/>
      <c r="AF38" s="139">
        <f>IF(ROUND(AB38/100,0)=ROUND('[2]表2金融'!C50,0),0,1)</f>
        <v>0</v>
      </c>
      <c r="AG38" s="136"/>
      <c r="AH38" s="139"/>
      <c r="AI38" s="140">
        <f>IF(ROUND(V38/100,0)=ROUND('[2]表3國外'!C14,0),0,1)</f>
        <v>0</v>
      </c>
    </row>
    <row r="39" spans="1:35" s="17" customFormat="1" ht="28.5" customHeight="1">
      <c r="A39" s="4" t="s">
        <v>72</v>
      </c>
      <c r="B39" s="49" t="s">
        <v>116</v>
      </c>
      <c r="C39" s="114">
        <f>'[1]全體'!C33</f>
        <v>36894.62444411602</v>
      </c>
      <c r="D39" s="123" t="str">
        <f>'[1]全體'!D33</f>
        <v>－</v>
      </c>
      <c r="E39" s="114">
        <f>'[1]全體'!E33</f>
        <v>717286.9108859061</v>
      </c>
      <c r="F39" s="124" t="str">
        <f>'[1]全體'!F33</f>
        <v>－</v>
      </c>
      <c r="G39" s="114">
        <f>'[1]全體'!G33</f>
        <v>-24176.168999999994</v>
      </c>
      <c r="H39" s="124" t="str">
        <f>'[1]全體'!H33</f>
        <v>－</v>
      </c>
      <c r="I39" s="114">
        <f>'[1]全體'!I33</f>
        <v>66760.38796530315</v>
      </c>
      <c r="J39" s="124" t="str">
        <f>'[1]全體'!J33</f>
        <v>－</v>
      </c>
      <c r="K39" s="114">
        <f>'[1]全體'!K33</f>
        <v>-464777.4737561215</v>
      </c>
      <c r="L39" s="124" t="str">
        <f>'[1]全體'!L33</f>
        <v>－</v>
      </c>
      <c r="M39" s="114">
        <f>'[1]全體'!M33</f>
        <v>-303361.22600000026</v>
      </c>
      <c r="N39" s="124" t="str">
        <f>'[1]全體'!N33</f>
        <v>－</v>
      </c>
      <c r="O39" s="114">
        <f>'[1]全體'!O33</f>
        <v>-132453.06932020932</v>
      </c>
      <c r="P39" s="124" t="str">
        <f>'[1]全體'!P33</f>
        <v>－</v>
      </c>
      <c r="Q39" s="114">
        <f>'[1]全體'!Q33</f>
        <v>-150591.84491449269</v>
      </c>
      <c r="R39" s="124" t="str">
        <f>'[1]全體'!R33</f>
        <v>－</v>
      </c>
      <c r="S39" s="114">
        <f>'[1]全體'!S33</f>
        <v>-254417.85969549848</v>
      </c>
      <c r="T39" s="124" t="str">
        <f>'[1]全體'!T33</f>
        <v>－</v>
      </c>
      <c r="U39" s="114">
        <f>'[1]全體'!U33</f>
        <v>-282766.2631655971</v>
      </c>
      <c r="V39" s="113">
        <f>'[1]全體'!V33</f>
        <v>-537184.1228610955</v>
      </c>
      <c r="W39" s="67" t="s">
        <v>72</v>
      </c>
      <c r="X39" s="49" t="s">
        <v>116</v>
      </c>
      <c r="Z39" s="106">
        <f t="shared" si="0"/>
        <v>796765.7542953253</v>
      </c>
      <c r="AA39" s="108">
        <f t="shared" si="0"/>
        <v>0</v>
      </c>
      <c r="AB39" s="106">
        <f t="shared" si="1"/>
        <v>-1051183.6139908237</v>
      </c>
      <c r="AC39" s="108">
        <f t="shared" si="1"/>
        <v>0</v>
      </c>
      <c r="AD39" s="130"/>
      <c r="AE39" s="130"/>
      <c r="AF39" s="139"/>
      <c r="AG39" s="136"/>
      <c r="AH39" s="148"/>
      <c r="AI39" s="149"/>
    </row>
    <row r="40" spans="1:35" s="63" customFormat="1" ht="28.5" customHeight="1">
      <c r="A40" s="62"/>
      <c r="B40" s="60" t="s">
        <v>76</v>
      </c>
      <c r="C40" s="117">
        <f>'[1]全體'!C34</f>
        <v>3161268.766320555</v>
      </c>
      <c r="D40" s="115">
        <f>'[1]全體'!D34</f>
        <v>351157.78206664737</v>
      </c>
      <c r="E40" s="117">
        <f>'[1]全體'!E34</f>
        <v>1254356.2414895173</v>
      </c>
      <c r="F40" s="116">
        <f>'[1]全體'!F34</f>
        <v>541359.9145305838</v>
      </c>
      <c r="G40" s="117">
        <f>'[1]全體'!G34</f>
        <v>-48354.439918583754</v>
      </c>
      <c r="H40" s="116">
        <f>'[1]全體'!H34</f>
        <v>-162974.68899999998</v>
      </c>
      <c r="I40" s="117">
        <f>'[1]全體'!I34</f>
        <v>267723.1681603023</v>
      </c>
      <c r="J40" s="116">
        <f>'[1]全體'!J34</f>
        <v>6228.629876404346</v>
      </c>
      <c r="K40" s="117">
        <f>'[1]全體'!K34</f>
        <v>442637.5262438785</v>
      </c>
      <c r="L40" s="116">
        <f>'[1]全體'!L34</f>
        <v>690624</v>
      </c>
      <c r="M40" s="117">
        <f>'[1]全體'!M34</f>
        <v>2017731.0963626555</v>
      </c>
      <c r="N40" s="116">
        <f>'[1]全體'!N34</f>
        <v>2451256.521079999</v>
      </c>
      <c r="O40" s="117">
        <f>'[1]全體'!O34</f>
        <v>1257661.217707972</v>
      </c>
      <c r="P40" s="116">
        <f>'[1]全體'!P34</f>
        <v>1820192.9591202622</v>
      </c>
      <c r="Q40" s="117">
        <f>'[1]全體'!Q34</f>
        <v>509366.78735727933</v>
      </c>
      <c r="R40" s="116">
        <f>'[1]全體'!R34</f>
        <v>767461.8674220198</v>
      </c>
      <c r="S40" s="117">
        <f>'[1]全體'!S34</f>
        <v>8862390.363723578</v>
      </c>
      <c r="T40" s="116">
        <f>'[1]全體'!T34</f>
        <v>6465306.985095916</v>
      </c>
      <c r="U40" s="117">
        <f>'[1]全體'!U34</f>
        <v>-563970.378627671</v>
      </c>
      <c r="V40" s="116">
        <f>'[1]全體'!V34</f>
        <v>1833113.0000000002</v>
      </c>
      <c r="W40" s="68"/>
      <c r="X40" s="60" t="s">
        <v>76</v>
      </c>
      <c r="Z40" s="106">
        <f t="shared" si="0"/>
        <v>4634993.73605179</v>
      </c>
      <c r="AA40" s="108">
        <f t="shared" si="0"/>
        <v>735771.6374736354</v>
      </c>
      <c r="AB40" s="106">
        <f t="shared" si="1"/>
        <v>4227396.627671786</v>
      </c>
      <c r="AC40" s="108">
        <f t="shared" si="1"/>
        <v>5729535.347622281</v>
      </c>
      <c r="AD40" s="130"/>
      <c r="AE40" s="130"/>
      <c r="AF40" s="139"/>
      <c r="AG40" s="136"/>
      <c r="AH40" s="150"/>
      <c r="AI40" s="151"/>
    </row>
    <row r="41" spans="1:35" s="65" customFormat="1" ht="28.5" customHeight="1" thickBot="1">
      <c r="A41" s="61" t="s">
        <v>86</v>
      </c>
      <c r="B41" s="64"/>
      <c r="C41" s="120">
        <f>'[1]全體'!C35</f>
        <v>2810111</v>
      </c>
      <c r="D41" s="121"/>
      <c r="E41" s="120">
        <f>'[1]全體'!E35</f>
        <v>712996</v>
      </c>
      <c r="F41" s="122"/>
      <c r="G41" s="120">
        <f>'[1]全體'!G35</f>
        <v>114620</v>
      </c>
      <c r="H41" s="122"/>
      <c r="I41" s="120">
        <f>'[1]全體'!I35</f>
        <v>261495</v>
      </c>
      <c r="J41" s="122"/>
      <c r="K41" s="120">
        <f>'[1]全體'!K35</f>
        <v>-247986</v>
      </c>
      <c r="L41" s="122"/>
      <c r="M41" s="120">
        <f>'[1]全體'!M35</f>
        <v>-433525</v>
      </c>
      <c r="N41" s="122"/>
      <c r="O41" s="120">
        <f>'[1]全體'!O35</f>
        <v>-562532</v>
      </c>
      <c r="P41" s="122"/>
      <c r="Q41" s="120">
        <f>'[1]全體'!Q35</f>
        <v>-258095</v>
      </c>
      <c r="R41" s="122"/>
      <c r="S41" s="120">
        <f>'[1]全體'!S35</f>
        <v>2397083</v>
      </c>
      <c r="T41" s="122"/>
      <c r="U41" s="120">
        <f>'[1]全體'!U35</f>
        <v>-2397083</v>
      </c>
      <c r="V41" s="122"/>
      <c r="W41" s="69"/>
      <c r="X41" s="64"/>
      <c r="Z41" s="109">
        <f t="shared" si="0"/>
        <v>3899222</v>
      </c>
      <c r="AA41" s="110">
        <f t="shared" si="0"/>
        <v>0</v>
      </c>
      <c r="AB41" s="109">
        <f t="shared" si="1"/>
        <v>-1502138</v>
      </c>
      <c r="AC41" s="110">
        <f t="shared" si="1"/>
        <v>0</v>
      </c>
      <c r="AD41" s="139"/>
      <c r="AE41" s="140"/>
      <c r="AF41" s="139"/>
      <c r="AG41" s="136"/>
      <c r="AH41" s="152"/>
      <c r="AI41" s="153"/>
    </row>
    <row r="42" spans="11:35" ht="15" customHeight="1">
      <c r="K42" s="17"/>
      <c r="AD42" s="139"/>
      <c r="AE42" s="140"/>
      <c r="AF42" s="139"/>
      <c r="AG42" s="136"/>
      <c r="AH42" s="139"/>
      <c r="AI42" s="140"/>
    </row>
    <row r="43" spans="11:35" ht="15" customHeight="1">
      <c r="K43" s="17"/>
      <c r="T43" s="111" t="s">
        <v>238</v>
      </c>
      <c r="U43" s="112">
        <f>SUM(U13:U38)</f>
        <v>-281204.11546207394</v>
      </c>
      <c r="V43" s="112">
        <f>SUM(V13:V38)</f>
        <v>2370297.1228610957</v>
      </c>
      <c r="X43" s="17"/>
      <c r="Y43" s="111" t="s">
        <v>237</v>
      </c>
      <c r="Z43" s="112">
        <f>SUM(Z13:Z38)</f>
        <v>3838227.9817564664</v>
      </c>
      <c r="AA43" s="112">
        <f>SUM(AA13:AA38)</f>
        <v>735771.6374736356</v>
      </c>
      <c r="AB43" s="112">
        <f>SUM(AB13:AB38)</f>
        <v>5278580.241662609</v>
      </c>
      <c r="AC43" s="112">
        <f>SUM(AC13:AC38)</f>
        <v>5729535.347622281</v>
      </c>
      <c r="AD43" s="142">
        <f>IF(ROUND(Z43/100,0)=ROUND('[2]表1非金融'!C19,0),0,1)</f>
        <v>1</v>
      </c>
      <c r="AE43" s="143">
        <f>IF(ROUND(AA43/100,0)=ROUND('[2]表1非金融'!C5,0),0,1)</f>
        <v>1</v>
      </c>
      <c r="AF43" s="142">
        <f>IF(ROUND(AB43/100,0)=ROUND('[2]表2金融'!C29,0),0,1)</f>
        <v>1</v>
      </c>
      <c r="AG43" s="147">
        <f>IF(ROUND(AC43/100,0)=ROUND('[2]表2金融'!C5,0),0,1)</f>
        <v>1</v>
      </c>
      <c r="AH43" s="142">
        <f>IF(ROUND(U43/100,0)=ROUND('[2]表3國外'!C17,0),0,1)</f>
        <v>1</v>
      </c>
      <c r="AI43" s="143">
        <f>IF(ROUND(V43/100,0)=ROUND('[2]表3國外'!C5,0),0,1)</f>
        <v>1</v>
      </c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22">
    <mergeCell ref="E7:H7"/>
    <mergeCell ref="K7:R7"/>
    <mergeCell ref="E8:H8"/>
    <mergeCell ref="K8:R8"/>
    <mergeCell ref="G9:H9"/>
    <mergeCell ref="M9:N9"/>
    <mergeCell ref="O9:P9"/>
    <mergeCell ref="I10:J10"/>
    <mergeCell ref="M10:N10"/>
    <mergeCell ref="O10:P10"/>
    <mergeCell ref="S10:T10"/>
    <mergeCell ref="U10:V10"/>
    <mergeCell ref="W10:X10"/>
    <mergeCell ref="AD8:AI8"/>
    <mergeCell ref="AD10:AE11"/>
    <mergeCell ref="AF10:AG11"/>
    <mergeCell ref="AH10:AI11"/>
    <mergeCell ref="Z10:AA11"/>
    <mergeCell ref="AB10:AC11"/>
    <mergeCell ref="AD9:AE9"/>
    <mergeCell ref="AF9:AG9"/>
    <mergeCell ref="AH9:AI9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62" r:id="rId1"/>
  <headerFooter alignWithMargins="0">
    <oddFooter>&amp;C&amp;"Times New Roman,標準"&amp;17- &amp;P+15 -</oddFooter>
  </headerFooter>
  <colBreaks count="1" manualBreakCount="1">
    <brk id="12" max="65535" man="1"/>
  </colBreaks>
  <ignoredErrors>
    <ignoredError sqref="A13:A39 W13:W39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showGridLines="0" zoomScale="60" zoomScaleNormal="60" zoomScaleSheetLayoutView="75" zoomScalePageLayoutView="0" workbookViewId="0" topLeftCell="A1">
      <selection activeCell="M2" sqref="M2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4" width="10.19921875" style="17" customWidth="1"/>
    <col min="15" max="15" width="12.5" style="17" bestFit="1" customWidth="1"/>
    <col min="16" max="18" width="10.19921875" style="17" customWidth="1"/>
    <col min="19" max="22" width="10.59765625" style="2" customWidth="1"/>
    <col min="23" max="23" width="2.59765625" style="43" customWidth="1"/>
    <col min="24" max="24" width="7.8984375" style="2" customWidth="1"/>
    <col min="25" max="25" width="5" style="2" customWidth="1"/>
    <col min="26" max="27" width="12.5" style="2" bestFit="1" customWidth="1"/>
    <col min="28" max="29" width="12.3984375" style="2" bestFit="1" customWidth="1"/>
    <col min="30" max="16384" width="9" style="2" customWidth="1"/>
  </cols>
  <sheetData>
    <row r="1" spans="2:24" ht="32.25" customHeight="1">
      <c r="B1" s="33"/>
      <c r="C1" s="33"/>
      <c r="D1" s="33"/>
      <c r="E1" s="33"/>
      <c r="F1" s="33"/>
      <c r="G1" s="33"/>
      <c r="H1" s="33"/>
      <c r="I1" s="33"/>
      <c r="L1" s="35"/>
      <c r="M1" s="37"/>
      <c r="N1" s="34"/>
      <c r="O1" s="34"/>
      <c r="P1" s="34"/>
      <c r="Q1" s="34"/>
      <c r="R1" s="34"/>
      <c r="S1" s="33"/>
      <c r="T1" s="33"/>
      <c r="U1" s="33"/>
      <c r="V1" s="33"/>
      <c r="W1" s="41"/>
      <c r="X1" s="33"/>
    </row>
    <row r="2" spans="2:24" s="32" customFormat="1" ht="32.25" customHeight="1">
      <c r="B2" s="34"/>
      <c r="C2" s="34"/>
      <c r="D2" s="34"/>
      <c r="E2" s="34"/>
      <c r="F2" s="34"/>
      <c r="G2" s="34"/>
      <c r="H2" s="34"/>
      <c r="I2" s="34"/>
      <c r="L2" s="36"/>
      <c r="M2" s="37"/>
      <c r="N2" s="34"/>
      <c r="O2" s="34"/>
      <c r="P2" s="34"/>
      <c r="Q2" s="34"/>
      <c r="R2" s="34"/>
      <c r="S2" s="34"/>
      <c r="T2" s="34"/>
      <c r="U2" s="34"/>
      <c r="V2" s="34"/>
      <c r="W2" s="42"/>
      <c r="X2" s="34"/>
    </row>
    <row r="3" spans="2:24" s="52" customFormat="1" ht="33" customHeight="1">
      <c r="B3" s="53"/>
      <c r="C3" s="53"/>
      <c r="D3" s="53"/>
      <c r="E3" s="53"/>
      <c r="F3" s="53"/>
      <c r="G3" s="53"/>
      <c r="H3" s="53"/>
      <c r="I3" s="53"/>
      <c r="L3" s="54" t="s">
        <v>254</v>
      </c>
      <c r="M3" s="55" t="s">
        <v>85</v>
      </c>
      <c r="N3" s="56"/>
      <c r="O3" s="56"/>
      <c r="P3" s="56"/>
      <c r="Q3" s="56"/>
      <c r="R3" s="56"/>
      <c r="S3" s="53"/>
      <c r="T3" s="53"/>
      <c r="U3" s="53"/>
      <c r="V3" s="53"/>
      <c r="W3" s="57"/>
      <c r="X3" s="53"/>
    </row>
    <row r="4" spans="2:24" s="59" customFormat="1" ht="33" customHeight="1">
      <c r="B4" s="31"/>
      <c r="C4" s="31"/>
      <c r="D4" s="31"/>
      <c r="E4" s="31"/>
      <c r="F4" s="31"/>
      <c r="G4" s="31"/>
      <c r="H4" s="31"/>
      <c r="I4" s="31"/>
      <c r="L4" s="39" t="s">
        <v>84</v>
      </c>
      <c r="M4" s="38" t="s">
        <v>255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ht="22.5" customHeight="1">
      <c r="A5" s="24"/>
      <c r="B5" s="25"/>
      <c r="C5" s="1"/>
      <c r="D5" s="1"/>
      <c r="E5" s="1"/>
      <c r="F5" s="1"/>
      <c r="G5" s="1"/>
      <c r="H5" s="1"/>
      <c r="I5" s="1"/>
      <c r="K5" s="10"/>
      <c r="L5" s="10"/>
      <c r="M5" s="50"/>
      <c r="N5" s="18"/>
      <c r="O5" s="18"/>
      <c r="P5" s="18"/>
      <c r="Q5" s="18"/>
      <c r="R5" s="18"/>
      <c r="S5" s="1"/>
      <c r="T5"/>
      <c r="U5" s="1"/>
      <c r="V5"/>
      <c r="X5" s="16" t="s">
        <v>0</v>
      </c>
    </row>
    <row r="6" spans="1:24" ht="22.5" customHeight="1" thickBot="1">
      <c r="A6" s="27"/>
      <c r="B6" s="25"/>
      <c r="C6" s="1"/>
      <c r="D6" s="1"/>
      <c r="E6" s="1"/>
      <c r="F6" s="1"/>
      <c r="G6" s="1"/>
      <c r="H6" s="18"/>
      <c r="I6" s="1"/>
      <c r="J6" s="1"/>
      <c r="K6" s="1"/>
      <c r="L6" s="1"/>
      <c r="M6" s="18"/>
      <c r="N6" s="18"/>
      <c r="O6" s="18"/>
      <c r="P6" s="18"/>
      <c r="Q6" s="18"/>
      <c r="R6" s="18"/>
      <c r="S6" s="1"/>
      <c r="T6" s="11"/>
      <c r="U6" s="1"/>
      <c r="V6" s="11"/>
      <c r="X6" s="70" t="s">
        <v>124</v>
      </c>
    </row>
    <row r="7" spans="1:24" s="12" customFormat="1" ht="21" customHeight="1" thickTop="1">
      <c r="A7" s="71"/>
      <c r="B7" s="72"/>
      <c r="C7" s="86" t="s">
        <v>23</v>
      </c>
      <c r="D7" s="74"/>
      <c r="E7" s="294" t="s">
        <v>75</v>
      </c>
      <c r="F7" s="295"/>
      <c r="G7" s="295"/>
      <c r="H7" s="296"/>
      <c r="I7" s="86"/>
      <c r="J7" s="74"/>
      <c r="K7" s="294" t="s">
        <v>41</v>
      </c>
      <c r="L7" s="295"/>
      <c r="M7" s="295"/>
      <c r="N7" s="295"/>
      <c r="O7" s="295"/>
      <c r="P7" s="295"/>
      <c r="Q7" s="295"/>
      <c r="R7" s="296"/>
      <c r="S7" s="86"/>
      <c r="T7" s="74"/>
      <c r="U7" s="73"/>
      <c r="V7" s="74"/>
      <c r="W7" s="75"/>
      <c r="X7" s="76"/>
    </row>
    <row r="8" spans="1:35" s="3" customFormat="1" ht="22.5" customHeight="1" thickBot="1">
      <c r="A8" s="28"/>
      <c r="B8" s="47"/>
      <c r="C8" s="87" t="s">
        <v>24</v>
      </c>
      <c r="D8" s="88"/>
      <c r="E8" s="289" t="s">
        <v>25</v>
      </c>
      <c r="F8" s="291"/>
      <c r="G8" s="291"/>
      <c r="H8" s="290"/>
      <c r="I8" s="90" t="s">
        <v>42</v>
      </c>
      <c r="J8" s="22"/>
      <c r="K8" s="289" t="s">
        <v>136</v>
      </c>
      <c r="L8" s="291"/>
      <c r="M8" s="291"/>
      <c r="N8" s="291"/>
      <c r="O8" s="291"/>
      <c r="P8" s="291"/>
      <c r="Q8" s="291"/>
      <c r="R8" s="290"/>
      <c r="S8" s="91" t="s">
        <v>74</v>
      </c>
      <c r="T8" s="22"/>
      <c r="U8" s="40" t="s">
        <v>81</v>
      </c>
      <c r="V8" s="22"/>
      <c r="W8" s="44"/>
      <c r="X8" s="77"/>
      <c r="AD8" s="275" t="s">
        <v>249</v>
      </c>
      <c r="AE8" s="275"/>
      <c r="AF8" s="275"/>
      <c r="AG8" s="275"/>
      <c r="AH8" s="275"/>
      <c r="AI8" s="275"/>
    </row>
    <row r="9" spans="1:35" s="13" customFormat="1" ht="18.75" customHeight="1">
      <c r="A9" s="28"/>
      <c r="B9" s="47"/>
      <c r="C9" s="87" t="s">
        <v>131</v>
      </c>
      <c r="D9" s="88"/>
      <c r="E9" s="90" t="s">
        <v>1</v>
      </c>
      <c r="F9" s="21"/>
      <c r="G9" s="297" t="s">
        <v>2</v>
      </c>
      <c r="H9" s="298"/>
      <c r="I9" s="87"/>
      <c r="J9" s="23"/>
      <c r="K9" s="96" t="s">
        <v>3</v>
      </c>
      <c r="L9" s="21"/>
      <c r="M9" s="299" t="s">
        <v>157</v>
      </c>
      <c r="N9" s="300"/>
      <c r="O9" s="299" t="s">
        <v>50</v>
      </c>
      <c r="P9" s="300"/>
      <c r="Q9" s="58" t="s">
        <v>49</v>
      </c>
      <c r="R9" s="88"/>
      <c r="S9" s="91" t="s">
        <v>43</v>
      </c>
      <c r="T9" s="23"/>
      <c r="U9" s="40" t="s">
        <v>73</v>
      </c>
      <c r="V9" s="23"/>
      <c r="W9" s="45"/>
      <c r="X9" s="78"/>
      <c r="AC9" s="16" t="s">
        <v>0</v>
      </c>
      <c r="AD9" s="284" t="s">
        <v>250</v>
      </c>
      <c r="AE9" s="284"/>
      <c r="AF9" s="284" t="s">
        <v>251</v>
      </c>
      <c r="AG9" s="284"/>
      <c r="AH9" s="284" t="s">
        <v>252</v>
      </c>
      <c r="AI9" s="284"/>
    </row>
    <row r="10" spans="1:35" s="3" customFormat="1" ht="33.75" customHeight="1" thickBot="1">
      <c r="A10" s="79" t="s">
        <v>39</v>
      </c>
      <c r="B10" s="23"/>
      <c r="C10" s="93" t="s">
        <v>132</v>
      </c>
      <c r="D10" s="94"/>
      <c r="E10" s="93" t="s">
        <v>253</v>
      </c>
      <c r="F10" s="94"/>
      <c r="G10" s="95" t="s">
        <v>134</v>
      </c>
      <c r="H10" s="94"/>
      <c r="I10" s="285" t="s">
        <v>44</v>
      </c>
      <c r="J10" s="286"/>
      <c r="K10" s="93" t="s">
        <v>40</v>
      </c>
      <c r="L10" s="94"/>
      <c r="M10" s="287" t="s">
        <v>158</v>
      </c>
      <c r="N10" s="288"/>
      <c r="O10" s="287" t="s">
        <v>138</v>
      </c>
      <c r="P10" s="288"/>
      <c r="Q10" s="97" t="s">
        <v>140</v>
      </c>
      <c r="R10" s="94"/>
      <c r="S10" s="289" t="s">
        <v>142</v>
      </c>
      <c r="T10" s="290"/>
      <c r="U10" s="291" t="s">
        <v>143</v>
      </c>
      <c r="V10" s="290"/>
      <c r="W10" s="292" t="s">
        <v>26</v>
      </c>
      <c r="X10" s="293"/>
      <c r="Z10" s="280" t="s">
        <v>233</v>
      </c>
      <c r="AA10" s="281"/>
      <c r="AB10" s="280" t="s">
        <v>234</v>
      </c>
      <c r="AC10" s="281"/>
      <c r="AD10" s="276" t="s">
        <v>233</v>
      </c>
      <c r="AE10" s="277"/>
      <c r="AF10" s="276" t="s">
        <v>234</v>
      </c>
      <c r="AG10" s="277"/>
      <c r="AH10" s="276" t="s">
        <v>248</v>
      </c>
      <c r="AI10" s="277"/>
    </row>
    <row r="11" spans="1:35" s="19" customFormat="1" ht="21.75" customHeight="1">
      <c r="A11" s="80"/>
      <c r="B11" s="48"/>
      <c r="C11" s="98" t="s">
        <v>77</v>
      </c>
      <c r="D11" s="92" t="s">
        <v>78</v>
      </c>
      <c r="E11" s="98" t="s">
        <v>77</v>
      </c>
      <c r="F11" s="100" t="s">
        <v>78</v>
      </c>
      <c r="G11" s="98" t="s">
        <v>77</v>
      </c>
      <c r="H11" s="100" t="s">
        <v>78</v>
      </c>
      <c r="I11" s="98" t="s">
        <v>77</v>
      </c>
      <c r="J11" s="100" t="s">
        <v>78</v>
      </c>
      <c r="K11" s="98" t="s">
        <v>77</v>
      </c>
      <c r="L11" s="100" t="s">
        <v>78</v>
      </c>
      <c r="M11" s="98" t="s">
        <v>77</v>
      </c>
      <c r="N11" s="100" t="s">
        <v>78</v>
      </c>
      <c r="O11" s="98" t="s">
        <v>77</v>
      </c>
      <c r="P11" s="100" t="s">
        <v>78</v>
      </c>
      <c r="Q11" s="98" t="s">
        <v>77</v>
      </c>
      <c r="R11" s="100" t="s">
        <v>78</v>
      </c>
      <c r="S11" s="98" t="s">
        <v>77</v>
      </c>
      <c r="T11" s="100" t="s">
        <v>78</v>
      </c>
      <c r="U11" s="98" t="s">
        <v>77</v>
      </c>
      <c r="V11" s="100" t="s">
        <v>78</v>
      </c>
      <c r="W11" s="45"/>
      <c r="X11" s="81"/>
      <c r="Z11" s="282"/>
      <c r="AA11" s="283"/>
      <c r="AB11" s="282"/>
      <c r="AC11" s="283"/>
      <c r="AD11" s="278"/>
      <c r="AE11" s="279"/>
      <c r="AF11" s="278"/>
      <c r="AG11" s="279"/>
      <c r="AH11" s="278"/>
      <c r="AI11" s="279"/>
    </row>
    <row r="12" spans="1:35" s="20" customFormat="1" ht="36.75" customHeight="1" thickBot="1">
      <c r="A12" s="82"/>
      <c r="B12" s="83"/>
      <c r="C12" s="99" t="s">
        <v>79</v>
      </c>
      <c r="D12" s="89" t="s">
        <v>80</v>
      </c>
      <c r="E12" s="99" t="s">
        <v>150</v>
      </c>
      <c r="F12" s="101" t="s">
        <v>80</v>
      </c>
      <c r="G12" s="99" t="s">
        <v>79</v>
      </c>
      <c r="H12" s="101" t="s">
        <v>80</v>
      </c>
      <c r="I12" s="99" t="s">
        <v>79</v>
      </c>
      <c r="J12" s="101" t="s">
        <v>80</v>
      </c>
      <c r="K12" s="99" t="s">
        <v>79</v>
      </c>
      <c r="L12" s="101" t="s">
        <v>80</v>
      </c>
      <c r="M12" s="99" t="s">
        <v>79</v>
      </c>
      <c r="N12" s="101" t="s">
        <v>80</v>
      </c>
      <c r="O12" s="99" t="s">
        <v>79</v>
      </c>
      <c r="P12" s="101" t="s">
        <v>80</v>
      </c>
      <c r="Q12" s="99" t="s">
        <v>79</v>
      </c>
      <c r="R12" s="101" t="s">
        <v>80</v>
      </c>
      <c r="S12" s="99" t="s">
        <v>79</v>
      </c>
      <c r="T12" s="101" t="s">
        <v>80</v>
      </c>
      <c r="U12" s="99" t="s">
        <v>79</v>
      </c>
      <c r="V12" s="101" t="s">
        <v>80</v>
      </c>
      <c r="W12" s="84"/>
      <c r="X12" s="85"/>
      <c r="Z12" s="103" t="s">
        <v>235</v>
      </c>
      <c r="AA12" s="104" t="s">
        <v>236</v>
      </c>
      <c r="AB12" s="103" t="s">
        <v>235</v>
      </c>
      <c r="AC12" s="104" t="s">
        <v>236</v>
      </c>
      <c r="AD12" s="128" t="s">
        <v>235</v>
      </c>
      <c r="AE12" s="129" t="s">
        <v>236</v>
      </c>
      <c r="AF12" s="128" t="s">
        <v>235</v>
      </c>
      <c r="AG12" s="129" t="s">
        <v>236</v>
      </c>
      <c r="AH12" s="128" t="s">
        <v>235</v>
      </c>
      <c r="AI12" s="129" t="s">
        <v>236</v>
      </c>
    </row>
    <row r="13" spans="1:35" ht="28.5" customHeight="1" thickTop="1">
      <c r="A13" s="4" t="s">
        <v>4</v>
      </c>
      <c r="B13" s="49" t="s">
        <v>10</v>
      </c>
      <c r="C13" s="114">
        <f>'[3]全體'!C7</f>
        <v>119691.21253714757</v>
      </c>
      <c r="D13" s="123" t="str">
        <f>'[3]全體'!D7</f>
        <v>－</v>
      </c>
      <c r="E13" s="114">
        <f>'[3]全體'!E7</f>
        <v>-8841.523101822619</v>
      </c>
      <c r="F13" s="124" t="str">
        <f>'[3]全體'!F7</f>
        <v>－</v>
      </c>
      <c r="G13" s="114">
        <f>'[3]全體'!G7</f>
        <v>70</v>
      </c>
      <c r="H13" s="124" t="str">
        <f>'[3]全體'!H7</f>
        <v>－</v>
      </c>
      <c r="I13" s="114">
        <f>'[3]全體'!I7</f>
        <v>0</v>
      </c>
      <c r="J13" s="124" t="str">
        <f>'[3]全體'!J7</f>
        <v>－</v>
      </c>
      <c r="K13" s="125" t="str">
        <f>'[3]全體'!K7</f>
        <v>－</v>
      </c>
      <c r="L13" s="113">
        <f>'[3]全體'!L7</f>
        <v>133512</v>
      </c>
      <c r="M13" s="114">
        <f>'[3]全體'!M7</f>
        <v>18539</v>
      </c>
      <c r="N13" s="124" t="str">
        <f>'[3]全體'!N7</f>
        <v>－</v>
      </c>
      <c r="O13" s="114">
        <f>'[3]全體'!O7</f>
        <v>91.55688226194081</v>
      </c>
      <c r="P13" s="124" t="str">
        <f>'[3]全體'!P7</f>
        <v>－</v>
      </c>
      <c r="Q13" s="114">
        <f>'[3]全體'!Q7</f>
        <v>3961.7536824130684</v>
      </c>
      <c r="R13" s="124" t="str">
        <f>'[3]全體'!R7</f>
        <v>－</v>
      </c>
      <c r="S13" s="114">
        <f>'[3]全體'!S7</f>
        <v>133511.99999999997</v>
      </c>
      <c r="T13" s="118">
        <f>'[3]全體'!T7</f>
        <v>133512</v>
      </c>
      <c r="U13" s="125" t="str">
        <f>'[3]全體'!U7</f>
        <v>－</v>
      </c>
      <c r="V13" s="124" t="str">
        <f>'[3]全體'!V7</f>
        <v>－</v>
      </c>
      <c r="W13" s="66" t="s">
        <v>4</v>
      </c>
      <c r="X13" s="105" t="s">
        <v>10</v>
      </c>
      <c r="Z13" s="106">
        <f>SUM(C13,E13,G13,I13)</f>
        <v>110919.68943532495</v>
      </c>
      <c r="AA13" s="107">
        <f>SUM(D13,F13,H13,J13)</f>
        <v>0</v>
      </c>
      <c r="AB13" s="106">
        <f>SUM(K13,M13,O13,Q13)</f>
        <v>22592.310564675012</v>
      </c>
      <c r="AC13" s="107">
        <f>SUM(L13,N13,P13,R13)</f>
        <v>133512</v>
      </c>
      <c r="AD13" s="130">
        <f>IF(ROUND(Z13/100,0)=ROUND('[2]表1非金融'!C34,0),0,1)</f>
        <v>1</v>
      </c>
      <c r="AE13" s="130"/>
      <c r="AF13" s="137">
        <f>IF(ROUND(AB13/100,0)=ROUND('[2]表2金融'!C47,0),0,1)</f>
        <v>1</v>
      </c>
      <c r="AG13" s="144">
        <f>IF(ROUND(AC13/100,0)=ROUND('[2]表2金融'!C8,0),0,1)</f>
        <v>1</v>
      </c>
      <c r="AH13" s="137"/>
      <c r="AI13" s="138"/>
    </row>
    <row r="14" spans="1:35" ht="28.5" customHeight="1">
      <c r="A14" s="4" t="s">
        <v>5</v>
      </c>
      <c r="B14" s="49" t="s">
        <v>97</v>
      </c>
      <c r="C14" s="114">
        <f>'[3]全體'!C8</f>
        <v>1084436.7433689944</v>
      </c>
      <c r="D14" s="123" t="str">
        <f>'[3]全體'!D8</f>
        <v>－</v>
      </c>
      <c r="E14" s="114">
        <f>'[3]全體'!E8</f>
        <v>-149344.09605895588</v>
      </c>
      <c r="F14" s="124" t="str">
        <f>'[3]全體'!F8</f>
        <v>－</v>
      </c>
      <c r="G14" s="114">
        <f>'[3]全體'!G8</f>
        <v>1479</v>
      </c>
      <c r="H14" s="124" t="str">
        <f>'[3]全體'!H8</f>
        <v>－</v>
      </c>
      <c r="I14" s="125" t="str">
        <f>'[3]全體'!I8</f>
        <v>－</v>
      </c>
      <c r="J14" s="124" t="str">
        <f>'[3]全體'!J8</f>
        <v>－</v>
      </c>
      <c r="K14" s="125" t="str">
        <f>'[3]全體'!K8</f>
        <v>－</v>
      </c>
      <c r="L14" s="124" t="str">
        <f>'[3]全體'!L8</f>
        <v>－</v>
      </c>
      <c r="M14" s="114">
        <f>'[3]全體'!M8</f>
        <v>1250.9439999999886</v>
      </c>
      <c r="N14" s="113">
        <f>'[3]全體'!N8</f>
        <v>861778.5799999982</v>
      </c>
      <c r="O14" s="114">
        <f>'[3]全體'!O8</f>
        <v>45956.82000000001</v>
      </c>
      <c r="P14" s="124" t="str">
        <f>'[3]全體'!P8</f>
        <v>－</v>
      </c>
      <c r="Q14" s="114">
        <f>'[3]全體'!Q8</f>
        <v>-116744.83131003933</v>
      </c>
      <c r="R14" s="116" t="str">
        <f>'[3]全體'!R8</f>
        <v>－</v>
      </c>
      <c r="S14" s="114">
        <f>'[3]全體'!S8</f>
        <v>867034.5799999991</v>
      </c>
      <c r="T14" s="113">
        <f>'[3]全體'!T8</f>
        <v>861778.5799999982</v>
      </c>
      <c r="U14" s="114">
        <f>'[3]全體'!U8</f>
        <v>-5256</v>
      </c>
      <c r="V14" s="124" t="str">
        <f>'[3]全體'!V8</f>
        <v>－</v>
      </c>
      <c r="W14" s="67" t="s">
        <v>5</v>
      </c>
      <c r="X14" s="49" t="s">
        <v>97</v>
      </c>
      <c r="Z14" s="106">
        <f aca="true" t="shared" si="0" ref="Z14:AA41">SUM(C14,E14,G14,I14)</f>
        <v>936571.6473100386</v>
      </c>
      <c r="AA14" s="108">
        <f t="shared" si="0"/>
        <v>0</v>
      </c>
      <c r="AB14" s="106">
        <f aca="true" t="shared" si="1" ref="AB14:AC41">SUM(K14,M14,O14,Q14)</f>
        <v>-69537.06731003933</v>
      </c>
      <c r="AC14" s="108">
        <f t="shared" si="1"/>
        <v>861778.5799999982</v>
      </c>
      <c r="AD14" s="130">
        <f>IF(ROUND(Z14/100,0)=ROUND('[2]表1非金融'!C21,0),0,1)</f>
        <v>1</v>
      </c>
      <c r="AE14" s="130"/>
      <c r="AF14" s="139">
        <f>IF(ROUND(AB14/100,0)=ROUND('[2]表2金融'!C32,0),0,1)</f>
        <v>1</v>
      </c>
      <c r="AG14" s="136">
        <f>IF(ROUND(AC14/100,0)=ROUND('[2]表2金融'!C9,0),0,1)</f>
        <v>1</v>
      </c>
      <c r="AH14" s="139">
        <f>IF(ROUND(U14/100,0)=ROUND('[2]表3國外'!C19,0),0,1)</f>
        <v>1</v>
      </c>
      <c r="AI14" s="140"/>
    </row>
    <row r="15" spans="1:35" ht="28.5" customHeight="1">
      <c r="A15" s="4" t="s">
        <v>6</v>
      </c>
      <c r="B15" s="49" t="s">
        <v>98</v>
      </c>
      <c r="C15" s="114">
        <f>'[3]全體'!C9</f>
        <v>304638.8954759948</v>
      </c>
      <c r="D15" s="123" t="str">
        <f>'[3]全體'!D9</f>
        <v>－</v>
      </c>
      <c r="E15" s="114">
        <f>'[3]全體'!E9</f>
        <v>150461.1742022885</v>
      </c>
      <c r="F15" s="124" t="str">
        <f>'[3]全體'!F9</f>
        <v>－</v>
      </c>
      <c r="G15" s="114">
        <f>'[3]全體'!G9</f>
        <v>-9663</v>
      </c>
      <c r="H15" s="124" t="str">
        <f>'[3]全體'!H9</f>
        <v>－</v>
      </c>
      <c r="I15" s="125" t="str">
        <f>'[3]全體'!I9</f>
        <v>－</v>
      </c>
      <c r="J15" s="124" t="str">
        <f>'[3]全體'!J9</f>
        <v>－</v>
      </c>
      <c r="K15" s="125" t="str">
        <f>'[3]全體'!K9</f>
        <v>－</v>
      </c>
      <c r="L15" s="124" t="str">
        <f>'[3]全體'!L9</f>
        <v>－</v>
      </c>
      <c r="M15" s="114">
        <f>'[3]全體'!M9</f>
        <v>33553</v>
      </c>
      <c r="N15" s="113">
        <f>'[3]全體'!N9</f>
        <v>878209.75</v>
      </c>
      <c r="O15" s="114">
        <f>'[3]全體'!O9</f>
        <v>143124.99499999988</v>
      </c>
      <c r="P15" s="124" t="str">
        <f>'[3]全體'!P9</f>
        <v>－</v>
      </c>
      <c r="Q15" s="114">
        <f>'[3]全體'!Q9</f>
        <v>5603.685321715078</v>
      </c>
      <c r="R15" s="116" t="str">
        <f>'[3]全體'!R9</f>
        <v>－</v>
      </c>
      <c r="S15" s="114">
        <f>'[3]全體'!S9</f>
        <v>627718.7499999983</v>
      </c>
      <c r="T15" s="113">
        <f>'[3]全體'!T9</f>
        <v>878209.75</v>
      </c>
      <c r="U15" s="114">
        <f>'[3]全體'!U9</f>
        <v>250491</v>
      </c>
      <c r="V15" s="124" t="str">
        <f>'[3]全體'!V9</f>
        <v>－</v>
      </c>
      <c r="W15" s="67" t="s">
        <v>6</v>
      </c>
      <c r="X15" s="49" t="s">
        <v>98</v>
      </c>
      <c r="Z15" s="106">
        <f t="shared" si="0"/>
        <v>445437.0696782833</v>
      </c>
      <c r="AA15" s="108">
        <f t="shared" si="0"/>
        <v>0</v>
      </c>
      <c r="AB15" s="106">
        <f t="shared" si="1"/>
        <v>182281.68032171496</v>
      </c>
      <c r="AC15" s="108">
        <f t="shared" si="1"/>
        <v>878209.75</v>
      </c>
      <c r="AD15" s="130">
        <f>IF(ROUND(Z15/100,0)=ROUND('[2]表1非金融'!C22,0),0,1)</f>
        <v>1</v>
      </c>
      <c r="AE15" s="130"/>
      <c r="AF15" s="139">
        <f>IF(ROUND(AB15/100,0)=ROUND('[2]表2金融'!C33,0),0,1)</f>
        <v>1</v>
      </c>
      <c r="AG15" s="136">
        <f>IF(ROUND(AC15/100,0)=ROUND('[2]表2金融'!C10,0),0,1)</f>
        <v>1</v>
      </c>
      <c r="AH15" s="139">
        <f>IF(ROUND(U15/100,0)=ROUND('[2]表3國外'!C20,0),0,1)</f>
        <v>1</v>
      </c>
      <c r="AI15" s="140"/>
    </row>
    <row r="16" spans="1:35" ht="28.5" customHeight="1">
      <c r="A16" s="4" t="s">
        <v>7</v>
      </c>
      <c r="B16" s="49" t="s">
        <v>100</v>
      </c>
      <c r="C16" s="114">
        <f>'[3]全體'!C10</f>
        <v>-294695.8570709131</v>
      </c>
      <c r="D16" s="123" t="str">
        <f>'[3]全體'!D10</f>
        <v>－</v>
      </c>
      <c r="E16" s="114">
        <f>'[3]全體'!E10</f>
        <v>-761.3381023193368</v>
      </c>
      <c r="F16" s="124" t="str">
        <f>'[3]全體'!F10</f>
        <v>－</v>
      </c>
      <c r="G16" s="114">
        <f>'[3]全體'!G10</f>
        <v>91</v>
      </c>
      <c r="H16" s="124" t="str">
        <f>'[3]全體'!H10</f>
        <v>－</v>
      </c>
      <c r="I16" s="125" t="str">
        <f>'[3]全體'!I10</f>
        <v>－</v>
      </c>
      <c r="J16" s="124" t="str">
        <f>'[3]全體'!J10</f>
        <v>－</v>
      </c>
      <c r="K16" s="125" t="str">
        <f>'[3]全體'!K10</f>
        <v>－</v>
      </c>
      <c r="L16" s="124" t="str">
        <f>'[3]全體'!L10</f>
        <v>－</v>
      </c>
      <c r="M16" s="114">
        <f>'[3]全體'!M10</f>
        <v>240349</v>
      </c>
      <c r="N16" s="124" t="str">
        <f>'[3]全體'!N10</f>
        <v>－</v>
      </c>
      <c r="O16" s="114">
        <f>'[3]全體'!O10</f>
        <v>-70749.16299999999</v>
      </c>
      <c r="P16" s="124" t="str">
        <f>'[3]全體'!P10</f>
        <v>－</v>
      </c>
      <c r="Q16" s="114">
        <f>'[3]全體'!Q10</f>
        <v>16757.35817323243</v>
      </c>
      <c r="R16" s="124" t="str">
        <f>'[3]全體'!R10</f>
        <v>－</v>
      </c>
      <c r="S16" s="114">
        <f>'[3]全體'!S10</f>
        <v>-109008.99999999997</v>
      </c>
      <c r="T16" s="124" t="str">
        <f>'[3]全體'!T10</f>
        <v>－</v>
      </c>
      <c r="U16" s="125" t="str">
        <f>'[3]全體'!U10</f>
        <v>－</v>
      </c>
      <c r="V16" s="113">
        <f>'[3]全體'!V10</f>
        <v>-109008.99999999997</v>
      </c>
      <c r="W16" s="67" t="s">
        <v>7</v>
      </c>
      <c r="X16" s="49" t="s">
        <v>100</v>
      </c>
      <c r="Z16" s="106">
        <f t="shared" si="0"/>
        <v>-295366.1951732324</v>
      </c>
      <c r="AA16" s="108">
        <f t="shared" si="0"/>
        <v>0</v>
      </c>
      <c r="AB16" s="106">
        <f t="shared" si="1"/>
        <v>186357.19517323244</v>
      </c>
      <c r="AC16" s="108">
        <f t="shared" si="1"/>
        <v>0</v>
      </c>
      <c r="AD16" s="130">
        <f>IF(ROUND(Z16/100,0)=ROUND('[2]表1非金融'!C23,0),0,1)</f>
        <v>1</v>
      </c>
      <c r="AE16" s="130"/>
      <c r="AF16" s="139">
        <f>IF(ROUND(AB16/100,0)=ROUND('[2]表2金融'!C34,0),0,1)</f>
        <v>1</v>
      </c>
      <c r="AG16" s="136"/>
      <c r="AH16" s="139"/>
      <c r="AI16" s="140">
        <f>IF(ROUND(V16/100,0)=ROUND('[2]表3國外'!C6,0),0,1)</f>
        <v>1</v>
      </c>
    </row>
    <row r="17" spans="1:35" ht="28.5" customHeight="1" thickBot="1">
      <c r="A17" s="4" t="s">
        <v>8</v>
      </c>
      <c r="B17" s="49" t="s">
        <v>12</v>
      </c>
      <c r="C17" s="125" t="str">
        <f>'[3]全體'!C11</f>
        <v>－</v>
      </c>
      <c r="D17" s="123" t="str">
        <f>'[3]全體'!D11</f>
        <v>－</v>
      </c>
      <c r="E17" s="125" t="str">
        <f>'[3]全體'!E11</f>
        <v>－</v>
      </c>
      <c r="F17" s="124" t="str">
        <f>'[3]全體'!F11</f>
        <v>－</v>
      </c>
      <c r="G17" s="125" t="str">
        <f>'[3]全體'!G11</f>
        <v>－</v>
      </c>
      <c r="H17" s="124" t="str">
        <f>'[3]全體'!H11</f>
        <v>－</v>
      </c>
      <c r="I17" s="114">
        <f>'[3]全體'!I11</f>
        <v>71417.66999999993</v>
      </c>
      <c r="J17" s="124" t="str">
        <f>'[3]全體'!J11</f>
        <v>－</v>
      </c>
      <c r="K17" s="125" t="str">
        <f>'[3]全體'!K11</f>
        <v>－</v>
      </c>
      <c r="L17" s="113">
        <f>'[3]全體'!L11</f>
        <v>9472</v>
      </c>
      <c r="M17" s="125" t="str">
        <f>'[3]全體'!M11</f>
        <v>－</v>
      </c>
      <c r="N17" s="113">
        <f>'[3]全體'!N11</f>
        <v>61945.67000000004</v>
      </c>
      <c r="O17" s="125" t="str">
        <f>'[3]全體'!O11</f>
        <v>－</v>
      </c>
      <c r="P17" s="124" t="str">
        <f>'[3]全體'!P11</f>
        <v>－</v>
      </c>
      <c r="Q17" s="125" t="str">
        <f>'[3]全體'!Q11</f>
        <v>－</v>
      </c>
      <c r="R17" s="116" t="str">
        <f>'[3]全體'!R11</f>
        <v>－</v>
      </c>
      <c r="S17" s="114">
        <f>'[3]全體'!S11</f>
        <v>71417.66999999993</v>
      </c>
      <c r="T17" s="113">
        <f>'[3]全體'!T11</f>
        <v>71417.67000000004</v>
      </c>
      <c r="U17" s="125" t="str">
        <f>'[3]全體'!U11</f>
        <v>－</v>
      </c>
      <c r="V17" s="124" t="str">
        <f>'[3]全體'!V11</f>
        <v>－</v>
      </c>
      <c r="W17" s="67" t="s">
        <v>8</v>
      </c>
      <c r="X17" s="49" t="s">
        <v>12</v>
      </c>
      <c r="Z17" s="106">
        <f t="shared" si="0"/>
        <v>71417.66999999993</v>
      </c>
      <c r="AA17" s="108">
        <f t="shared" si="0"/>
        <v>0</v>
      </c>
      <c r="AB17" s="106">
        <f t="shared" si="1"/>
        <v>0</v>
      </c>
      <c r="AC17" s="108">
        <f t="shared" si="1"/>
        <v>71417.67000000004</v>
      </c>
      <c r="AD17" s="130">
        <f>IF(ROUND(Z17/100,0)=ROUND('[2]表1非金融'!C24,0),0,1)</f>
        <v>1</v>
      </c>
      <c r="AE17" s="130"/>
      <c r="AF17" s="139"/>
      <c r="AG17" s="136">
        <f>IF(ROUND(AC17/100,0)=ROUND('[2]表2金融'!C11,0),0,1)</f>
        <v>1</v>
      </c>
      <c r="AH17" s="139"/>
      <c r="AI17" s="140"/>
    </row>
    <row r="18" spans="1:35" ht="28.5" customHeight="1">
      <c r="A18" s="4" t="s">
        <v>9</v>
      </c>
      <c r="B18" s="49" t="s">
        <v>13</v>
      </c>
      <c r="C18" s="125" t="str">
        <f>'[3]全體'!C12</f>
        <v>－</v>
      </c>
      <c r="D18" s="123" t="str">
        <f>'[3]全體'!D12</f>
        <v>－</v>
      </c>
      <c r="E18" s="125" t="str">
        <f>'[3]全體'!E12</f>
        <v>－</v>
      </c>
      <c r="F18" s="124" t="str">
        <f>'[3]全體'!F12</f>
        <v>－</v>
      </c>
      <c r="G18" s="125" t="str">
        <f>'[3]全體'!G12</f>
        <v>－</v>
      </c>
      <c r="H18" s="124" t="str">
        <f>'[3]全體'!H12</f>
        <v>－</v>
      </c>
      <c r="I18" s="125" t="str">
        <f>'[3]全體'!I12</f>
        <v>－</v>
      </c>
      <c r="J18" s="124" t="str">
        <f>'[3]全體'!J12</f>
        <v>－</v>
      </c>
      <c r="K18" s="125" t="str">
        <f>'[3]全體'!K12</f>
        <v>－</v>
      </c>
      <c r="L18" s="113">
        <f>'[3]全體'!L12</f>
        <v>44489</v>
      </c>
      <c r="M18" s="114">
        <f>'[3]全體'!M12</f>
        <v>44489</v>
      </c>
      <c r="N18" s="124" t="str">
        <f>'[3]全體'!N12</f>
        <v>－</v>
      </c>
      <c r="O18" s="125" t="str">
        <f>'[3]全體'!O12</f>
        <v>－</v>
      </c>
      <c r="P18" s="124" t="str">
        <f>'[3]全體'!P12</f>
        <v>－</v>
      </c>
      <c r="Q18" s="114" t="str">
        <f>'[3]全體'!Q12</f>
        <v>－</v>
      </c>
      <c r="R18" s="124" t="str">
        <f>'[3]全體'!R12</f>
        <v>－</v>
      </c>
      <c r="S18" s="114">
        <f>'[3]全體'!S12</f>
        <v>44489</v>
      </c>
      <c r="T18" s="113">
        <f>'[3]全體'!T12</f>
        <v>44489</v>
      </c>
      <c r="U18" s="125" t="str">
        <f>'[3]全體'!U12</f>
        <v>－</v>
      </c>
      <c r="V18" s="124" t="str">
        <f>'[3]全體'!V12</f>
        <v>－</v>
      </c>
      <c r="W18" s="67" t="s">
        <v>9</v>
      </c>
      <c r="X18" s="49" t="s">
        <v>13</v>
      </c>
      <c r="Z18" s="106">
        <f t="shared" si="0"/>
        <v>0</v>
      </c>
      <c r="AA18" s="108">
        <f t="shared" si="0"/>
        <v>0</v>
      </c>
      <c r="AB18" s="106">
        <f t="shared" si="1"/>
        <v>44489</v>
      </c>
      <c r="AC18" s="108">
        <f t="shared" si="1"/>
        <v>44489</v>
      </c>
      <c r="AD18" s="130"/>
      <c r="AE18" s="130"/>
      <c r="AF18" s="133">
        <f>IF(ROUND(SUM(AB18:AB22)/100,0)=ROUND('[2]表2金融'!C30,0),0,1)</f>
        <v>1</v>
      </c>
      <c r="AG18" s="145">
        <f>IF(ROUND(SUM(AC18:AC22)/100,0)=ROUND('[2]表2金融'!C6,0),0,1)</f>
        <v>1</v>
      </c>
      <c r="AH18" s="139"/>
      <c r="AI18" s="140"/>
    </row>
    <row r="19" spans="1:35" ht="28.5" customHeight="1">
      <c r="A19" s="4" t="s">
        <v>20</v>
      </c>
      <c r="B19" s="49" t="s">
        <v>14</v>
      </c>
      <c r="C19" s="125" t="str">
        <f>'[3]全體'!C13</f>
        <v>－</v>
      </c>
      <c r="D19" s="123" t="str">
        <f>'[3]全體'!D13</f>
        <v>－</v>
      </c>
      <c r="E19" s="125" t="str">
        <f>'[3]全體'!E13</f>
        <v>－</v>
      </c>
      <c r="F19" s="124" t="str">
        <f>'[3]全體'!F13</f>
        <v>－</v>
      </c>
      <c r="G19" s="125" t="str">
        <f>'[3]全體'!G13</f>
        <v>－</v>
      </c>
      <c r="H19" s="124" t="str">
        <f>'[3]全體'!H13</f>
        <v>－</v>
      </c>
      <c r="I19" s="125" t="str">
        <f>'[3]全體'!I13</f>
        <v>－</v>
      </c>
      <c r="J19" s="124" t="str">
        <f>'[3]全體'!J13</f>
        <v>－</v>
      </c>
      <c r="K19" s="125" t="str">
        <f>'[3]全體'!K13</f>
        <v>－</v>
      </c>
      <c r="L19" s="113">
        <f>'[3]全體'!L13</f>
        <v>-417</v>
      </c>
      <c r="M19" s="114">
        <f>'[3]全體'!M13</f>
        <v>-412</v>
      </c>
      <c r="N19" s="124" t="str">
        <f>'[3]全體'!N13</f>
        <v>－</v>
      </c>
      <c r="O19" s="114">
        <f>'[3]全體'!O13</f>
        <v>-5</v>
      </c>
      <c r="P19" s="124" t="str">
        <f>'[3]全體'!P13</f>
        <v>－</v>
      </c>
      <c r="Q19" s="114">
        <f>'[3]全體'!Q13</f>
        <v>0</v>
      </c>
      <c r="R19" s="124" t="str">
        <f>'[3]全體'!R13</f>
        <v>－</v>
      </c>
      <c r="S19" s="114">
        <f>'[3]全體'!S13</f>
        <v>-417</v>
      </c>
      <c r="T19" s="113">
        <f>'[3]全體'!T13</f>
        <v>-417</v>
      </c>
      <c r="U19" s="125" t="str">
        <f>'[3]全體'!U13</f>
        <v>－</v>
      </c>
      <c r="V19" s="124" t="str">
        <f>'[3]全體'!V13</f>
        <v>－</v>
      </c>
      <c r="W19" s="67" t="s">
        <v>20</v>
      </c>
      <c r="X19" s="49" t="s">
        <v>14</v>
      </c>
      <c r="Z19" s="106">
        <f t="shared" si="0"/>
        <v>0</v>
      </c>
      <c r="AA19" s="108">
        <f t="shared" si="0"/>
        <v>0</v>
      </c>
      <c r="AB19" s="106">
        <f t="shared" si="1"/>
        <v>-417</v>
      </c>
      <c r="AC19" s="108">
        <f t="shared" si="1"/>
        <v>-417</v>
      </c>
      <c r="AD19" s="130"/>
      <c r="AE19" s="130"/>
      <c r="AF19" s="141"/>
      <c r="AG19" s="139"/>
      <c r="AH19" s="139"/>
      <c r="AI19" s="140"/>
    </row>
    <row r="20" spans="1:35" ht="28.5" customHeight="1">
      <c r="A20" s="4" t="s">
        <v>21</v>
      </c>
      <c r="B20" s="49" t="s">
        <v>105</v>
      </c>
      <c r="C20" s="125" t="str">
        <f>'[3]全體'!C14</f>
        <v>－</v>
      </c>
      <c r="D20" s="123" t="str">
        <f>'[3]全體'!D14</f>
        <v>－</v>
      </c>
      <c r="E20" s="125" t="str">
        <f>'[3]全體'!E14</f>
        <v>－</v>
      </c>
      <c r="F20" s="124" t="str">
        <f>'[3]全體'!F14</f>
        <v>－</v>
      </c>
      <c r="G20" s="125" t="str">
        <f>'[3]全體'!G14</f>
        <v>－</v>
      </c>
      <c r="H20" s="124" t="str">
        <f>'[3]全體'!H14</f>
        <v>－</v>
      </c>
      <c r="I20" s="125" t="str">
        <f>'[3]全體'!I14</f>
        <v>－</v>
      </c>
      <c r="J20" s="124" t="str">
        <f>'[3]全體'!J14</f>
        <v>－</v>
      </c>
      <c r="K20" s="125" t="str">
        <f>'[3]全體'!K14</f>
        <v>－</v>
      </c>
      <c r="L20" s="113">
        <f>'[3]全體'!L14</f>
        <v>42590</v>
      </c>
      <c r="M20" s="114">
        <f>'[3]全體'!M14</f>
        <v>74385</v>
      </c>
      <c r="N20" s="124" t="str">
        <f>'[3]全體'!N14</f>
        <v>－</v>
      </c>
      <c r="O20" s="125">
        <f>'[3]全體'!O14</f>
        <v>-32000</v>
      </c>
      <c r="P20" s="124" t="str">
        <f>'[3]全體'!P14</f>
        <v>－</v>
      </c>
      <c r="Q20" s="114">
        <f>'[3]全體'!Q14</f>
        <v>205</v>
      </c>
      <c r="R20" s="124" t="str">
        <f>'[3]全體'!R14</f>
        <v>－</v>
      </c>
      <c r="S20" s="114">
        <f>'[3]全體'!S14</f>
        <v>42590</v>
      </c>
      <c r="T20" s="113">
        <f>'[3]全體'!T14</f>
        <v>42590</v>
      </c>
      <c r="U20" s="125" t="str">
        <f>'[3]全體'!U14</f>
        <v>－</v>
      </c>
      <c r="V20" s="124" t="str">
        <f>'[3]全體'!V14</f>
        <v>－</v>
      </c>
      <c r="W20" s="67" t="s">
        <v>21</v>
      </c>
      <c r="X20" s="49" t="s">
        <v>105</v>
      </c>
      <c r="Z20" s="106">
        <f t="shared" si="0"/>
        <v>0</v>
      </c>
      <c r="AA20" s="108">
        <f t="shared" si="0"/>
        <v>0</v>
      </c>
      <c r="AB20" s="106">
        <f t="shared" si="1"/>
        <v>42590</v>
      </c>
      <c r="AC20" s="108">
        <f t="shared" si="1"/>
        <v>42590</v>
      </c>
      <c r="AD20" s="130"/>
      <c r="AE20" s="130"/>
      <c r="AF20" s="141"/>
      <c r="AG20" s="139"/>
      <c r="AH20" s="139"/>
      <c r="AI20" s="140"/>
    </row>
    <row r="21" spans="1:35" ht="28.5" customHeight="1">
      <c r="A21" s="4" t="s">
        <v>22</v>
      </c>
      <c r="B21" s="49" t="s">
        <v>15</v>
      </c>
      <c r="C21" s="125" t="str">
        <f>'[3]全體'!C15</f>
        <v>－</v>
      </c>
      <c r="D21" s="123" t="str">
        <f>'[3]全體'!D15</f>
        <v>－</v>
      </c>
      <c r="E21" s="125" t="str">
        <f>'[3]全體'!E15</f>
        <v>－</v>
      </c>
      <c r="F21" s="124" t="str">
        <f>'[3]全體'!F15</f>
        <v>－</v>
      </c>
      <c r="G21" s="125" t="str">
        <f>'[3]全體'!G15</f>
        <v>－</v>
      </c>
      <c r="H21" s="124" t="str">
        <f>'[3]全體'!H15</f>
        <v>－</v>
      </c>
      <c r="I21" s="125" t="str">
        <f>'[3]全體'!I15</f>
        <v>－</v>
      </c>
      <c r="J21" s="124" t="str">
        <f>'[3]全體'!J15</f>
        <v>－</v>
      </c>
      <c r="K21" s="114">
        <f>'[3]全體'!K15</f>
        <v>-115041</v>
      </c>
      <c r="L21" s="124" t="str">
        <f>'[3]全體'!L15</f>
        <v>－</v>
      </c>
      <c r="M21" s="125" t="str">
        <f>'[3]全體'!M15</f>
        <v>－</v>
      </c>
      <c r="N21" s="113">
        <f>'[3]全體'!N15</f>
        <v>-115041</v>
      </c>
      <c r="O21" s="125" t="str">
        <f>'[3]全體'!O15</f>
        <v>－</v>
      </c>
      <c r="P21" s="124" t="str">
        <f>'[3]全體'!P15</f>
        <v>－</v>
      </c>
      <c r="Q21" s="125" t="str">
        <f>'[3]全體'!Q15</f>
        <v>－</v>
      </c>
      <c r="R21" s="116" t="str">
        <f>IF('[3]全體'!R15=0,"－",'[3]全體'!R15)</f>
        <v>－</v>
      </c>
      <c r="S21" s="114">
        <f>'[3]全體'!S15</f>
        <v>-115041</v>
      </c>
      <c r="T21" s="113">
        <f>'[3]全體'!T15</f>
        <v>-115041</v>
      </c>
      <c r="U21" s="125" t="str">
        <f>'[3]全體'!U15</f>
        <v>－</v>
      </c>
      <c r="V21" s="124" t="str">
        <f>'[3]全體'!V15</f>
        <v>－</v>
      </c>
      <c r="W21" s="67" t="s">
        <v>22</v>
      </c>
      <c r="X21" s="49" t="s">
        <v>15</v>
      </c>
      <c r="Z21" s="106">
        <f t="shared" si="0"/>
        <v>0</v>
      </c>
      <c r="AA21" s="108">
        <f t="shared" si="0"/>
        <v>0</v>
      </c>
      <c r="AB21" s="106">
        <f t="shared" si="1"/>
        <v>-115041</v>
      </c>
      <c r="AC21" s="108">
        <f t="shared" si="1"/>
        <v>-115041</v>
      </c>
      <c r="AD21" s="130"/>
      <c r="AE21" s="130"/>
      <c r="AF21" s="141"/>
      <c r="AG21" s="139"/>
      <c r="AH21" s="139"/>
      <c r="AI21" s="140"/>
    </row>
    <row r="22" spans="1:35" ht="28.5" customHeight="1" thickBot="1">
      <c r="A22" s="4" t="s">
        <v>27</v>
      </c>
      <c r="B22" s="49" t="s">
        <v>16</v>
      </c>
      <c r="C22" s="125" t="str">
        <f>'[3]全體'!C16</f>
        <v>－</v>
      </c>
      <c r="D22" s="123" t="str">
        <f>'[3]全體'!D16</f>
        <v>－</v>
      </c>
      <c r="E22" s="125" t="str">
        <f>'[3]全體'!E16</f>
        <v>－</v>
      </c>
      <c r="F22" s="124" t="str">
        <f>'[3]全體'!F16</f>
        <v>－</v>
      </c>
      <c r="G22" s="125" t="str">
        <f>'[3]全體'!G16</f>
        <v>－</v>
      </c>
      <c r="H22" s="124" t="str">
        <f>'[3]全體'!H16</f>
        <v>－</v>
      </c>
      <c r="I22" s="125" t="str">
        <f>'[3]全體'!I16</f>
        <v>－</v>
      </c>
      <c r="J22" s="124" t="str">
        <f>'[3]全體'!J16</f>
        <v>－</v>
      </c>
      <c r="K22" s="125" t="str">
        <f>'[3]全體'!K16</f>
        <v>－</v>
      </c>
      <c r="L22" s="124" t="str">
        <f>'[3]全體'!L16</f>
        <v>－</v>
      </c>
      <c r="M22" s="114">
        <f>'[3]全體'!M16</f>
        <v>20380</v>
      </c>
      <c r="N22" s="113">
        <f>'[3]全體'!N16</f>
        <v>1082</v>
      </c>
      <c r="O22" s="125" t="str">
        <f>'[3]全體'!O16</f>
        <v>－</v>
      </c>
      <c r="P22" s="124" t="str">
        <f>'[3]全體'!P16</f>
        <v>－</v>
      </c>
      <c r="Q22" s="114">
        <f>'[3]全體'!Q16</f>
        <v>1082</v>
      </c>
      <c r="R22" s="113">
        <f>'[3]全體'!R16</f>
        <v>20380</v>
      </c>
      <c r="S22" s="114">
        <f>'[3]全體'!S16</f>
        <v>21462</v>
      </c>
      <c r="T22" s="113">
        <f>'[3]全體'!T16</f>
        <v>21462</v>
      </c>
      <c r="U22" s="125" t="str">
        <f>'[3]全體'!U16</f>
        <v>－</v>
      </c>
      <c r="V22" s="124" t="str">
        <f>'[3]全體'!V16</f>
        <v>－</v>
      </c>
      <c r="W22" s="67" t="s">
        <v>27</v>
      </c>
      <c r="X22" s="49" t="s">
        <v>16</v>
      </c>
      <c r="Z22" s="106">
        <f t="shared" si="0"/>
        <v>0</v>
      </c>
      <c r="AA22" s="108">
        <f t="shared" si="0"/>
        <v>0</v>
      </c>
      <c r="AB22" s="106">
        <f t="shared" si="1"/>
        <v>21462</v>
      </c>
      <c r="AC22" s="108">
        <f t="shared" si="1"/>
        <v>21462</v>
      </c>
      <c r="AD22" s="130"/>
      <c r="AE22" s="130"/>
      <c r="AF22" s="134"/>
      <c r="AG22" s="146"/>
      <c r="AH22" s="139"/>
      <c r="AI22" s="140"/>
    </row>
    <row r="23" spans="1:35" ht="28.5" customHeight="1">
      <c r="A23" s="4" t="s">
        <v>28</v>
      </c>
      <c r="B23" s="49" t="s">
        <v>18</v>
      </c>
      <c r="C23" s="125" t="str">
        <f>'[3]全體'!C17</f>
        <v>－</v>
      </c>
      <c r="D23" s="119">
        <f>'[3]全體'!D17</f>
        <v>406026.91269231215</v>
      </c>
      <c r="E23" s="125" t="str">
        <f>'[3]全體'!E17</f>
        <v>－</v>
      </c>
      <c r="F23" s="113">
        <f>'[3]全體'!F17</f>
        <v>593655.1683504097</v>
      </c>
      <c r="G23" s="125" t="str">
        <f>'[3]全體'!G17</f>
        <v>－</v>
      </c>
      <c r="H23" s="113">
        <f>'[3]全體'!H17</f>
        <v>-72514.31299999997</v>
      </c>
      <c r="I23" s="125" t="str">
        <f>'[3]全體'!I17</f>
        <v>－</v>
      </c>
      <c r="J23" s="113">
        <f>'[3]全體'!J17</f>
        <v>-48819</v>
      </c>
      <c r="K23" s="125" t="str">
        <f>'[3]全體'!K17</f>
        <v>－</v>
      </c>
      <c r="L23" s="124" t="str">
        <f>'[3]全體'!L17</f>
        <v>－</v>
      </c>
      <c r="M23" s="114">
        <f>'[3]全體'!M17</f>
        <v>939779.4079999998</v>
      </c>
      <c r="N23" s="113">
        <f>'[3]全體'!N17</f>
        <v>-531</v>
      </c>
      <c r="O23" s="114">
        <f>'[3]全體'!O17</f>
        <v>-41220.80421498208</v>
      </c>
      <c r="P23" s="113">
        <f>'[3]全體'!P17</f>
        <v>2144.589470979783</v>
      </c>
      <c r="Q23" s="114">
        <f>'[3]全體'!Q17</f>
        <v>-10284.06478741346</v>
      </c>
      <c r="R23" s="113">
        <f>'[3]全體'!R17</f>
        <v>-53563.01538469619</v>
      </c>
      <c r="S23" s="114">
        <f>'[3]全體'!S17</f>
        <v>888274.5389976043</v>
      </c>
      <c r="T23" s="113">
        <f>'[3]全體'!T17</f>
        <v>826399.3421290055</v>
      </c>
      <c r="U23" s="125" t="str">
        <f>'[3]全體'!U17</f>
        <v>－</v>
      </c>
      <c r="V23" s="113">
        <f>'[3]全體'!V17</f>
        <v>61875.19686859753</v>
      </c>
      <c r="W23" s="67" t="s">
        <v>28</v>
      </c>
      <c r="X23" s="49" t="s">
        <v>18</v>
      </c>
      <c r="Z23" s="106">
        <f t="shared" si="0"/>
        <v>0</v>
      </c>
      <c r="AA23" s="108">
        <f t="shared" si="0"/>
        <v>878348.7680427219</v>
      </c>
      <c r="AB23" s="106">
        <f t="shared" si="1"/>
        <v>888274.5389976043</v>
      </c>
      <c r="AC23" s="108">
        <f t="shared" si="1"/>
        <v>-51949.425913716404</v>
      </c>
      <c r="AD23" s="130"/>
      <c r="AE23" s="130">
        <f>IF(ROUND(AA23/100,0)=ROUND('[2]表1非金融'!C7,0),0,1)</f>
        <v>1</v>
      </c>
      <c r="AF23" s="139">
        <f>IF(ROUND(AB23/100,0)=ROUND('[2]表2金融'!C36,0),0,1)</f>
        <v>1</v>
      </c>
      <c r="AG23" s="136">
        <f>IF(ROUND(AC23/100,0)=ROUND('[2]表2金融'!C13,0),0,1)</f>
        <v>1</v>
      </c>
      <c r="AH23" s="139"/>
      <c r="AI23" s="140">
        <f>IF(ROUND(V23/100,0)=ROUND('[2]表3國外'!C8,0),0,1)</f>
        <v>1</v>
      </c>
    </row>
    <row r="24" spans="1:35" ht="28.5" customHeight="1">
      <c r="A24" s="4" t="s">
        <v>29</v>
      </c>
      <c r="B24" s="49" t="s">
        <v>109</v>
      </c>
      <c r="C24" s="114">
        <f>'[3]全體'!C18</f>
        <v>-37502.3182951035</v>
      </c>
      <c r="D24" s="123" t="str">
        <f>'[3]全體'!D18</f>
        <v>－</v>
      </c>
      <c r="E24" s="114">
        <f>'[3]全體'!E18</f>
        <v>16201.31538667527</v>
      </c>
      <c r="F24" s="113" t="str">
        <f>'[3]全體'!F18</f>
        <v>－</v>
      </c>
      <c r="G24" s="114">
        <f>'[3]全體'!G18</f>
        <v>2020</v>
      </c>
      <c r="H24" s="124" t="str">
        <f>'[3]全體'!H18</f>
        <v>－</v>
      </c>
      <c r="I24" s="114">
        <f>'[3]全體'!I18</f>
        <v>11549.618</v>
      </c>
      <c r="J24" s="124" t="str">
        <f>'[3]全體'!J18</f>
        <v>－</v>
      </c>
      <c r="K24" s="117" t="str">
        <f>'[3]全體'!K18</f>
        <v>－</v>
      </c>
      <c r="L24" s="124" t="str">
        <f>'[3]全體'!L18</f>
        <v>－</v>
      </c>
      <c r="M24" s="114">
        <f>'[3]全體'!M18</f>
        <v>-82258.94600000003</v>
      </c>
      <c r="N24" s="113">
        <f>'[3]全體'!N18</f>
        <v>-99064</v>
      </c>
      <c r="O24" s="114">
        <f>'[3]全體'!O18</f>
        <v>-41085.093084459484</v>
      </c>
      <c r="P24" s="126">
        <f>'[3]全體'!P18</f>
        <v>-13500</v>
      </c>
      <c r="Q24" s="114">
        <f>'[3]全體'!Q18</f>
        <v>18816.710794441344</v>
      </c>
      <c r="R24" s="113">
        <f>'[3]全體'!R18</f>
        <v>16221.286801553797</v>
      </c>
      <c r="S24" s="114">
        <f>'[3]全體'!S18</f>
        <v>-112258.71319844638</v>
      </c>
      <c r="T24" s="113">
        <f>'[3]全體'!T18</f>
        <v>-96342.7131984462</v>
      </c>
      <c r="U24" s="114">
        <f>'[3]全體'!U18</f>
        <v>15783</v>
      </c>
      <c r="V24" s="126">
        <f>'[3]全體'!V18</f>
        <v>-133</v>
      </c>
      <c r="W24" s="67" t="s">
        <v>29</v>
      </c>
      <c r="X24" s="49" t="s">
        <v>109</v>
      </c>
      <c r="Z24" s="106">
        <f t="shared" si="0"/>
        <v>-7731.384908428228</v>
      </c>
      <c r="AA24" s="108">
        <f t="shared" si="0"/>
        <v>0</v>
      </c>
      <c r="AB24" s="106">
        <f t="shared" si="1"/>
        <v>-104527.32829001817</v>
      </c>
      <c r="AC24" s="108">
        <f t="shared" si="1"/>
        <v>-96342.7131984462</v>
      </c>
      <c r="AD24" s="130">
        <f>IF(ROUND(Z24/100,0)=ROUND('[2]表1非金融'!C35,0),0,1)</f>
        <v>1</v>
      </c>
      <c r="AE24" s="130" t="e">
        <f>IF(ROUND(AA24/100,0)=ROUND('[2]表1非金融'!C9,0),0,1)</f>
        <v>#VALUE!</v>
      </c>
      <c r="AF24" s="139">
        <f>IF(ROUND(AB24/100,0)=ROUND('[2]表2金融'!C37,0),0,1)</f>
        <v>1</v>
      </c>
      <c r="AG24" s="136">
        <f>IF(ROUND(AC24/100,0)=ROUND('[2]表2金融'!C15,0),0,1)</f>
        <v>1</v>
      </c>
      <c r="AH24" s="139">
        <f>IF(ROUND(U24/100,0)=ROUND('[2]表3國外'!C23,0),0,1)</f>
        <v>1</v>
      </c>
      <c r="AI24" s="140">
        <f>IF(ROUND(V24/100,0)=ROUND('[2]表3國外'!C10,0),0,1)</f>
        <v>1</v>
      </c>
    </row>
    <row r="25" spans="1:35" ht="28.5" customHeight="1">
      <c r="A25" s="4" t="s">
        <v>30</v>
      </c>
      <c r="B25" s="49" t="s">
        <v>53</v>
      </c>
      <c r="C25" s="114">
        <f>'[3]全體'!C19</f>
        <v>703.1254026591705</v>
      </c>
      <c r="D25" s="119">
        <f>'[3]全體'!D19</f>
        <v>-29828.887446907975</v>
      </c>
      <c r="E25" s="114">
        <f>'[3]全體'!E19</f>
        <v>130186.04164638073</v>
      </c>
      <c r="F25" s="113">
        <f>'[3]全體'!F19</f>
        <v>262685.7348805136</v>
      </c>
      <c r="G25" s="117" t="str">
        <f>'[3]全體'!G19</f>
        <v>－</v>
      </c>
      <c r="H25" s="113">
        <f>'[3]全體'!H19</f>
        <v>-306.54899999999907</v>
      </c>
      <c r="I25" s="114">
        <f>'[3]全體'!I19</f>
        <v>-20809.59447819431</v>
      </c>
      <c r="J25" s="113">
        <f>'[3]全體'!J19</f>
        <v>-7971.6389821002085</v>
      </c>
      <c r="K25" s="125" t="str">
        <f>'[3]全體'!K19</f>
        <v>－</v>
      </c>
      <c r="L25" s="124" t="str">
        <f>'[3]全體'!L19</f>
        <v>－</v>
      </c>
      <c r="M25" s="125" t="str">
        <f>'[3]全體'!M19</f>
        <v>－</v>
      </c>
      <c r="N25" s="113">
        <f>'[3]全體'!N19</f>
        <v>-340444.33999999997</v>
      </c>
      <c r="O25" s="125" t="str">
        <f>'[3]全體'!O19</f>
        <v>－</v>
      </c>
      <c r="P25" s="124" t="str">
        <f>'[3]全體'!P19</f>
        <v>－</v>
      </c>
      <c r="Q25" s="125" t="str">
        <f>'[3]全體'!Q19</f>
        <v>－</v>
      </c>
      <c r="R25" s="113">
        <f>'[3]全體'!R19</f>
        <v>6220.555835748057</v>
      </c>
      <c r="S25" s="114">
        <f>'[3]全體'!S19</f>
        <v>110079.5725708456</v>
      </c>
      <c r="T25" s="113">
        <f>'[3]全體'!T19</f>
        <v>-109645.12471274647</v>
      </c>
      <c r="U25" s="114">
        <f>'[3]全體'!U19</f>
        <v>-159150</v>
      </c>
      <c r="V25" s="113">
        <f>'[3]全體'!V19</f>
        <v>60574.697283592104</v>
      </c>
      <c r="W25" s="67" t="s">
        <v>30</v>
      </c>
      <c r="X25" s="49" t="s">
        <v>53</v>
      </c>
      <c r="Z25" s="106">
        <f t="shared" si="0"/>
        <v>110079.5725708456</v>
      </c>
      <c r="AA25" s="108">
        <f t="shared" si="0"/>
        <v>224578.65945150543</v>
      </c>
      <c r="AB25" s="106">
        <f t="shared" si="1"/>
        <v>0</v>
      </c>
      <c r="AC25" s="108">
        <f t="shared" si="1"/>
        <v>-334223.78416425193</v>
      </c>
      <c r="AD25" s="130">
        <f>IF(ROUND(Z25/100,0)=ROUND('[2]表1非金融'!C36,0),0,1)</f>
        <v>1</v>
      </c>
      <c r="AE25" s="130">
        <f>IF(ROUND(AA25/100,0)=ROUND('[2]表1非金融'!C8,0),0,1)</f>
        <v>1</v>
      </c>
      <c r="AF25" s="139"/>
      <c r="AG25" s="136">
        <f>IF(ROUND(AC25/100,0)=ROUND('[2]表2金融'!C14,0),0,1)</f>
        <v>1</v>
      </c>
      <c r="AH25" s="139">
        <f>IF(ROUND(U25/100,0)=ROUND('[2]表3國外'!C22,0),0,1)</f>
        <v>1</v>
      </c>
      <c r="AI25" s="140">
        <f>IF(ROUND(V25/100,0)=ROUND('[2]表3國外'!C9,0),0,1)</f>
        <v>1</v>
      </c>
    </row>
    <row r="26" spans="1:35" ht="28.5" customHeight="1">
      <c r="A26" s="4" t="s">
        <v>56</v>
      </c>
      <c r="B26" s="49" t="s">
        <v>58</v>
      </c>
      <c r="C26" s="114">
        <f>'[3]全體'!C20</f>
        <v>4020.300000000003</v>
      </c>
      <c r="D26" s="123" t="str">
        <f>'[3]全體'!D20</f>
        <v>－</v>
      </c>
      <c r="E26" s="114">
        <f>'[3]全體'!E20</f>
        <v>25636.018522874117</v>
      </c>
      <c r="F26" s="113">
        <f>'[3]全體'!F20</f>
        <v>48270.28272423684</v>
      </c>
      <c r="G26" s="114">
        <f>'[3]全體'!G20</f>
        <v>-730.6045184289883</v>
      </c>
      <c r="H26" s="113">
        <f>'[3]全體'!H20</f>
        <v>48406</v>
      </c>
      <c r="I26" s="125" t="str">
        <f>'[3]全體'!I20</f>
        <v>－</v>
      </c>
      <c r="J26" s="124" t="str">
        <f>'[3]全體'!J20</f>
        <v>－</v>
      </c>
      <c r="K26" s="125" t="str">
        <f>'[3]全體'!K20</f>
        <v>－</v>
      </c>
      <c r="L26" s="124" t="str">
        <f>'[3]全體'!L20</f>
        <v>－</v>
      </c>
      <c r="M26" s="114">
        <f>'[3]全體'!M20</f>
        <v>66510.22504195909</v>
      </c>
      <c r="N26" s="124" t="str">
        <f>'[3]全體'!N20</f>
        <v>－</v>
      </c>
      <c r="O26" s="114">
        <f>'[3]全體'!O20</f>
        <v>49852.920298958445</v>
      </c>
      <c r="P26" s="124" t="str">
        <f>'[3]全體'!P20</f>
        <v>－</v>
      </c>
      <c r="Q26" s="114">
        <f>'[3]全體'!Q20</f>
        <v>-11278.859345362987</v>
      </c>
      <c r="R26" s="113">
        <f>'[3]全體'!R20</f>
        <v>37333.717275763396</v>
      </c>
      <c r="S26" s="114">
        <f>'[3]全體'!S20</f>
        <v>134009.99999999968</v>
      </c>
      <c r="T26" s="113">
        <f>'[3]全體'!T20</f>
        <v>134010.00000000023</v>
      </c>
      <c r="U26" s="114" t="str">
        <f>'[3]全體'!U20</f>
        <v>－</v>
      </c>
      <c r="V26" s="124" t="str">
        <f>'[3]全體'!V20</f>
        <v>－</v>
      </c>
      <c r="W26" s="67" t="s">
        <v>56</v>
      </c>
      <c r="X26" s="49" t="s">
        <v>58</v>
      </c>
      <c r="Z26" s="106">
        <f t="shared" si="0"/>
        <v>28925.714004445133</v>
      </c>
      <c r="AA26" s="108">
        <f t="shared" si="0"/>
        <v>96676.28272423684</v>
      </c>
      <c r="AB26" s="106">
        <f t="shared" si="1"/>
        <v>105084.28599555454</v>
      </c>
      <c r="AC26" s="108">
        <f t="shared" si="1"/>
        <v>37333.717275763396</v>
      </c>
      <c r="AD26" s="130">
        <f>IF(ROUND(Z26/100,0)=ROUND('[2]表1非金融'!C26,0),0,1)</f>
        <v>1</v>
      </c>
      <c r="AE26" s="130">
        <f>IF(ROUND(AA26/100,0)=ROUND('[2]表1非金融'!C11,0),0,1)</f>
        <v>1</v>
      </c>
      <c r="AF26" s="139">
        <f>IF(ROUND(AB26/100,0)=ROUND('[2]表2金融'!C39,0),0,1)</f>
        <v>1</v>
      </c>
      <c r="AG26" s="136">
        <f>IF(ROUND(AC26/100,0)=ROUND('[2]表2金融'!C17,0),0,1)</f>
        <v>1</v>
      </c>
      <c r="AH26" s="139"/>
      <c r="AI26" s="140"/>
    </row>
    <row r="27" spans="1:35" ht="28.5" customHeight="1">
      <c r="A27" s="4" t="s">
        <v>57</v>
      </c>
      <c r="B27" s="49" t="s">
        <v>19</v>
      </c>
      <c r="C27" s="114">
        <f>'[3]全體'!C21</f>
        <v>-23482.319599999995</v>
      </c>
      <c r="D27" s="123" t="str">
        <f>'[3]全體'!D21</f>
        <v>－</v>
      </c>
      <c r="E27" s="114">
        <f>'[3]全體'!E21</f>
        <v>895.8314132173351</v>
      </c>
      <c r="F27" s="124" t="str">
        <f>'[3]全體'!F21</f>
        <v>－</v>
      </c>
      <c r="G27" s="114">
        <f>'[3]全體'!G21</f>
        <v>-76.04146103772791</v>
      </c>
      <c r="H27" s="124" t="str">
        <f>'[3]全體'!H21</f>
        <v>－</v>
      </c>
      <c r="I27" s="114">
        <f>'[3]全體'!I21</f>
        <v>32129.648165000006</v>
      </c>
      <c r="J27" s="113">
        <f>'[3]全體'!J21</f>
        <v>35125.00000000064</v>
      </c>
      <c r="K27" s="125" t="str">
        <f>'[3]全體'!K21</f>
        <v>－</v>
      </c>
      <c r="L27" s="124" t="str">
        <f>'[3]全體'!L21</f>
        <v>－</v>
      </c>
      <c r="M27" s="114">
        <f>'[3]全體'!M21</f>
        <v>311401.181873146</v>
      </c>
      <c r="N27" s="124" t="str">
        <f>'[3]全體'!N21</f>
        <v>－</v>
      </c>
      <c r="O27" s="114">
        <f>'[3]全體'!O21</f>
        <v>-276726.7127750737</v>
      </c>
      <c r="P27" s="124" t="str">
        <f>'[3]全體'!P21</f>
        <v>－</v>
      </c>
      <c r="Q27" s="114">
        <f>'[3]全體'!Q21</f>
        <v>-6431.58761525125</v>
      </c>
      <c r="R27" s="124" t="str">
        <f>'[3]全體'!R21</f>
        <v>－</v>
      </c>
      <c r="S27" s="114">
        <f>'[3]全體'!S21</f>
        <v>37710.00000000064</v>
      </c>
      <c r="T27" s="113">
        <f>'[3]全體'!T21</f>
        <v>35125.00000000064</v>
      </c>
      <c r="U27" s="114">
        <f>'[3]全體'!U21</f>
        <v>-2585</v>
      </c>
      <c r="V27" s="124" t="str">
        <f>'[3]全體'!V21</f>
        <v>－</v>
      </c>
      <c r="W27" s="67" t="s">
        <v>57</v>
      </c>
      <c r="X27" s="49" t="s">
        <v>19</v>
      </c>
      <c r="Z27" s="106">
        <f t="shared" si="0"/>
        <v>9467.11851717962</v>
      </c>
      <c r="AA27" s="108">
        <f t="shared" si="0"/>
        <v>35125.00000000064</v>
      </c>
      <c r="AB27" s="106">
        <f t="shared" si="1"/>
        <v>28242.881482821016</v>
      </c>
      <c r="AC27" s="108">
        <f t="shared" si="1"/>
        <v>0</v>
      </c>
      <c r="AD27" s="130">
        <f>IF(ROUND(Z27/100,0)=ROUND('[2]表1非金融'!C27,0),0,1)</f>
        <v>1</v>
      </c>
      <c r="AE27" s="130">
        <f>IF(ROUND(AA27/100,0)=ROUND('[2]表1非金融'!C12,0),0,1)</f>
        <v>1</v>
      </c>
      <c r="AF27" s="139">
        <f>IF(ROUND(AB27/100,0)=ROUND('[2]表2金融'!C40,0),0,1)</f>
        <v>1</v>
      </c>
      <c r="AG27" s="136"/>
      <c r="AH27" s="139">
        <f>IF(ROUND(U27/100,0)=ROUND('[2]表3國外'!C26,0),0,1)</f>
        <v>1</v>
      </c>
      <c r="AI27" s="140"/>
    </row>
    <row r="28" spans="1:35" ht="28.5" customHeight="1">
      <c r="A28" s="4" t="s">
        <v>31</v>
      </c>
      <c r="B28" s="49" t="s">
        <v>60</v>
      </c>
      <c r="C28" s="114">
        <f>'[3]全體'!C22</f>
        <v>-1647.3600000000006</v>
      </c>
      <c r="D28" s="123" t="str">
        <f>'[3]全體'!D22</f>
        <v>－</v>
      </c>
      <c r="E28" s="114">
        <f>'[3]全體'!E22</f>
        <v>-570.0931114307714</v>
      </c>
      <c r="F28" s="113">
        <f>'[3]全體'!F22</f>
        <v>-49896.28814156749</v>
      </c>
      <c r="G28" s="114">
        <f>'[3]全體'!G22</f>
        <v>1909.7739992256284</v>
      </c>
      <c r="H28" s="113">
        <f>'[3]全體'!H22</f>
        <v>-70251</v>
      </c>
      <c r="I28" s="127">
        <f>'[3]全體'!I22</f>
        <v>0</v>
      </c>
      <c r="J28" s="124" t="str">
        <f>'[3]全體'!J22</f>
        <v>－</v>
      </c>
      <c r="K28" s="125" t="str">
        <f>'[3]全體'!K22</f>
        <v>－</v>
      </c>
      <c r="L28" s="124" t="str">
        <f>'[3]全體'!L22</f>
        <v>－</v>
      </c>
      <c r="M28" s="114">
        <f>'[3]全體'!M22</f>
        <v>-26326.754883291433</v>
      </c>
      <c r="N28" s="124" t="str">
        <f>'[3]全體'!N22</f>
        <v>－</v>
      </c>
      <c r="O28" s="114">
        <f>'[3]全體'!O22</f>
        <v>-3516.1286416369257</v>
      </c>
      <c r="P28" s="126">
        <f>'[3]全體'!P22</f>
        <v>104000</v>
      </c>
      <c r="Q28" s="114">
        <f>'[3]全體'!Q22</f>
        <v>8447.562637133466</v>
      </c>
      <c r="R28" s="113">
        <f>'[3]全體'!R22</f>
        <v>-8812.711858432565</v>
      </c>
      <c r="S28" s="114">
        <f>'[3]全體'!S22</f>
        <v>-21703.000000000036</v>
      </c>
      <c r="T28" s="113">
        <f>'[3]全體'!T22</f>
        <v>-24960.00000000006</v>
      </c>
      <c r="U28" s="114">
        <f>'[3]全體'!U22</f>
        <v>-3257</v>
      </c>
      <c r="V28" s="124" t="str">
        <f>'[3]全體'!V22</f>
        <v>－</v>
      </c>
      <c r="W28" s="67" t="s">
        <v>31</v>
      </c>
      <c r="X28" s="49" t="s">
        <v>60</v>
      </c>
      <c r="Z28" s="106">
        <f t="shared" si="0"/>
        <v>-307.6791122051436</v>
      </c>
      <c r="AA28" s="108">
        <f t="shared" si="0"/>
        <v>-120147.2881415675</v>
      </c>
      <c r="AB28" s="106">
        <f t="shared" si="1"/>
        <v>-21395.320887794893</v>
      </c>
      <c r="AC28" s="108">
        <f t="shared" si="1"/>
        <v>95187.28814156743</v>
      </c>
      <c r="AD28" s="130">
        <f>IF(ROUND(Z28/100,0)=ROUND('[2]表1非金融'!C28,0),0,1)</f>
        <v>1</v>
      </c>
      <c r="AE28" s="130">
        <f>IF(ROUND(AA28/100,0)=ROUND('[2]表1非金融'!C13,0),0,1)</f>
        <v>1</v>
      </c>
      <c r="AF28" s="139">
        <f>IF(ROUND(AB28/100,0)=ROUND('[2]表2金融'!C41,0),0,1)</f>
        <v>1</v>
      </c>
      <c r="AG28" s="136">
        <f>IF(ROUND(AC28/100,0)=ROUND('[2]表2金融'!C18,0),0,1)</f>
        <v>1</v>
      </c>
      <c r="AH28" s="139">
        <f>IF(ROUND(U28/100,0)=ROUND('[2]表3國外'!C27,0),0,1)</f>
        <v>1</v>
      </c>
      <c r="AI28" s="140"/>
    </row>
    <row r="29" spans="1:35" ht="28.5" customHeight="1">
      <c r="A29" s="4" t="s">
        <v>32</v>
      </c>
      <c r="B29" s="49" t="s">
        <v>17</v>
      </c>
      <c r="C29" s="114">
        <f>'[3]全體'!C23</f>
        <v>3438.7559478436015</v>
      </c>
      <c r="D29" s="123" t="str">
        <f>'[3]全體'!D23</f>
        <v>－</v>
      </c>
      <c r="E29" s="114">
        <f>'[3]全體'!E23</f>
        <v>320.42333830362986</v>
      </c>
      <c r="F29" s="124" t="str">
        <f>'[3]全體'!F23</f>
        <v>－</v>
      </c>
      <c r="G29" s="114">
        <f>'[3]全體'!G23</f>
        <v>1722</v>
      </c>
      <c r="H29" s="124" t="str">
        <f>'[3]全體'!H23</f>
        <v>－</v>
      </c>
      <c r="I29" s="127">
        <f>'[3]全體'!I23</f>
        <v>0</v>
      </c>
      <c r="J29" s="124" t="str">
        <f>'[3]全體'!J23</f>
        <v>－</v>
      </c>
      <c r="K29" s="125" t="str">
        <f>'[3]全體'!K23</f>
        <v>－</v>
      </c>
      <c r="L29" s="124" t="str">
        <f>'[3]全體'!L23</f>
        <v>－</v>
      </c>
      <c r="M29" s="114">
        <f>'[3]全體'!M23</f>
        <v>-7715.756999999983</v>
      </c>
      <c r="N29" s="113">
        <f>'[3]全體'!N23</f>
        <v>-76341</v>
      </c>
      <c r="O29" s="114">
        <f>'[3]全體'!O23</f>
        <v>-47850.46421032853</v>
      </c>
      <c r="P29" s="124" t="str">
        <f>'[3]全體'!P23</f>
        <v>－</v>
      </c>
      <c r="Q29" s="114">
        <f>'[3]全體'!Q23</f>
        <v>-3734.9580758188094</v>
      </c>
      <c r="R29" s="124" t="str">
        <f>'[3]全體'!R23</f>
        <v>－</v>
      </c>
      <c r="S29" s="114">
        <f>'[3]全體'!S23</f>
        <v>-53820.00000000009</v>
      </c>
      <c r="T29" s="113">
        <f>'[3]全體'!T23</f>
        <v>-76341</v>
      </c>
      <c r="U29" s="114">
        <f>'[3]全體'!U23</f>
        <v>-22521</v>
      </c>
      <c r="V29" s="124" t="str">
        <f>'[3]全體'!V23</f>
        <v>－</v>
      </c>
      <c r="W29" s="67" t="s">
        <v>32</v>
      </c>
      <c r="X29" s="49" t="s">
        <v>17</v>
      </c>
      <c r="Z29" s="106">
        <f t="shared" si="0"/>
        <v>5481.179286147231</v>
      </c>
      <c r="AA29" s="108">
        <f t="shared" si="0"/>
        <v>0</v>
      </c>
      <c r="AB29" s="106">
        <f t="shared" si="1"/>
        <v>-59301.17928614732</v>
      </c>
      <c r="AC29" s="108">
        <f t="shared" si="1"/>
        <v>-76341</v>
      </c>
      <c r="AD29" s="130">
        <f>IF(ROUND(Z29/100,0)=ROUND('[2]表1非金融'!C29,0),0,1)</f>
        <v>1</v>
      </c>
      <c r="AE29" s="130"/>
      <c r="AF29" s="139">
        <f>IF(ROUND(AB29/100,0)=ROUND('[2]表2金融'!C42,0),0,1)</f>
        <v>1</v>
      </c>
      <c r="AG29" s="136">
        <f>IF(ROUND(AC29/100,0)=ROUND('[2]表2金融'!C19,0),0,1)</f>
        <v>1</v>
      </c>
      <c r="AH29" s="139">
        <f>IF(ROUND(U29/100,0)=ROUND('[2]表3國外'!C28,0),0,1)</f>
        <v>1</v>
      </c>
      <c r="AI29" s="140"/>
    </row>
    <row r="30" spans="1:35" ht="28.5" customHeight="1">
      <c r="A30" s="4" t="s">
        <v>33</v>
      </c>
      <c r="B30" s="49" t="s">
        <v>51</v>
      </c>
      <c r="C30" s="114">
        <f>'[3]全體'!C24</f>
        <v>14647.84943745844</v>
      </c>
      <c r="D30" s="123" t="str">
        <f>'[3]全體'!D24</f>
        <v>－</v>
      </c>
      <c r="E30" s="114">
        <f>'[3]全體'!E24</f>
        <v>-36561.77412963979</v>
      </c>
      <c r="F30" s="124" t="str">
        <f>'[3]全體'!F24</f>
        <v>－</v>
      </c>
      <c r="G30" s="114">
        <f>'[3]全體'!G24</f>
        <v>1698.7761610303423</v>
      </c>
      <c r="H30" s="124" t="str">
        <f>'[3]全體'!H24</f>
        <v>－</v>
      </c>
      <c r="I30" s="114">
        <f>'[3]全體'!I24</f>
        <v>1712.9580078181789</v>
      </c>
      <c r="J30" s="124" t="str">
        <f>'[3]全體'!J24</f>
        <v>－</v>
      </c>
      <c r="K30" s="125" t="str">
        <f>'[3]全體'!K24</f>
        <v>－</v>
      </c>
      <c r="L30" s="124" t="str">
        <f>'[3]全體'!L24</f>
        <v>－</v>
      </c>
      <c r="M30" s="114">
        <f>'[3]全體'!M24</f>
        <v>-14167.501211130584</v>
      </c>
      <c r="N30" s="113">
        <f>'[3]全體'!N24</f>
        <v>-1.005999999999915</v>
      </c>
      <c r="O30" s="114">
        <f>'[3]全體'!O24</f>
        <v>-57699.955392123724</v>
      </c>
      <c r="P30" s="124" t="str">
        <f>'[3]全體'!P24</f>
        <v>－</v>
      </c>
      <c r="Q30" s="114">
        <f>'[3]全體'!Q24</f>
        <v>29303.075107229975</v>
      </c>
      <c r="R30" s="113">
        <f>'[3]全體'!R24</f>
        <v>-57102</v>
      </c>
      <c r="S30" s="114">
        <f>'[3]全體'!S24</f>
        <v>-61066.57201935716</v>
      </c>
      <c r="T30" s="113">
        <f>'[3]全體'!T24</f>
        <v>-57103.006</v>
      </c>
      <c r="U30" s="114">
        <f>'[3]全體'!U24</f>
        <v>3963.566019357847</v>
      </c>
      <c r="V30" s="124" t="str">
        <f>'[3]全體'!V24</f>
        <v>－</v>
      </c>
      <c r="W30" s="67" t="s">
        <v>33</v>
      </c>
      <c r="X30" s="49" t="s">
        <v>51</v>
      </c>
      <c r="Z30" s="106">
        <f t="shared" si="0"/>
        <v>-18502.190523332825</v>
      </c>
      <c r="AA30" s="108">
        <f t="shared" si="0"/>
        <v>0</v>
      </c>
      <c r="AB30" s="106">
        <f t="shared" si="1"/>
        <v>-42564.38149602433</v>
      </c>
      <c r="AC30" s="108">
        <f t="shared" si="1"/>
        <v>-57103.006</v>
      </c>
      <c r="AD30" s="130">
        <f>IF(ROUND(Z30/100,0)=ROUND('[2]表1非金融'!C30,0),0,1)</f>
        <v>1</v>
      </c>
      <c r="AE30" s="130"/>
      <c r="AF30" s="139">
        <f>IF(ROUND(AB30/100,0)=ROUND('[2]表2金融'!C43,0),0,1)</f>
        <v>1</v>
      </c>
      <c r="AG30" s="136">
        <f>IF(ROUND(AC30/100,0)=ROUND('[2]表2金融'!C20,0),0,1)</f>
        <v>1</v>
      </c>
      <c r="AH30" s="139">
        <f>IF(ROUND(U30/100,0)=ROUND('[2]表3國外'!C29,0),0,1)</f>
        <v>1</v>
      </c>
      <c r="AI30" s="140"/>
    </row>
    <row r="31" spans="1:35" ht="28.5" customHeight="1">
      <c r="A31" s="4" t="s">
        <v>34</v>
      </c>
      <c r="B31" s="49" t="s">
        <v>62</v>
      </c>
      <c r="C31" s="114">
        <f>'[3]全體'!C25</f>
        <v>21425.837416014398</v>
      </c>
      <c r="D31" s="123" t="str">
        <f>'[3]全體'!D25</f>
        <v>－</v>
      </c>
      <c r="E31" s="114">
        <f>'[3]全體'!E25</f>
        <v>9004.452107484241</v>
      </c>
      <c r="F31" s="113">
        <f>'[3]全體'!F25</f>
        <v>34101.744119999996</v>
      </c>
      <c r="G31" s="127">
        <f>'[3]全體'!G25</f>
        <v>64.17777123869892</v>
      </c>
      <c r="H31" s="124" t="str">
        <f>'[3]全體'!H25</f>
        <v>－</v>
      </c>
      <c r="I31" s="114">
        <f>'[3]全體'!I25</f>
        <v>1926.7209382713095</v>
      </c>
      <c r="J31" s="124" t="str">
        <f>'[3]全體'!J25</f>
        <v>－</v>
      </c>
      <c r="K31" s="125" t="str">
        <f>'[3]全體'!K25</f>
        <v>－</v>
      </c>
      <c r="L31" s="124" t="str">
        <f>'[3]全體'!L25</f>
        <v>－</v>
      </c>
      <c r="M31" s="114">
        <f>'[3]全體'!M25</f>
        <v>760.8591116200218</v>
      </c>
      <c r="N31" s="113" t="str">
        <f>'[3]全體'!N25</f>
        <v>－</v>
      </c>
      <c r="O31" s="114">
        <f>'[3]全體'!O25</f>
        <v>3803.0353541479085</v>
      </c>
      <c r="P31" s="113" t="str">
        <f>'[3]全體'!P25</f>
        <v>－</v>
      </c>
      <c r="Q31" s="114">
        <f>'[3]全體'!Q25</f>
        <v>7775.599381629288</v>
      </c>
      <c r="R31" s="113">
        <f>'[3]全體'!R25</f>
        <v>37413</v>
      </c>
      <c r="S31" s="114">
        <f>'[3]全體'!S25</f>
        <v>44760.68208040586</v>
      </c>
      <c r="T31" s="113">
        <f>'[3]全體'!T25</f>
        <v>71514.74411999999</v>
      </c>
      <c r="U31" s="114">
        <f>'[3]全體'!U25</f>
        <v>26754.062039594122</v>
      </c>
      <c r="V31" s="124" t="str">
        <f>'[3]全體'!V25</f>
        <v>－</v>
      </c>
      <c r="W31" s="67" t="s">
        <v>34</v>
      </c>
      <c r="X31" s="49" t="s">
        <v>62</v>
      </c>
      <c r="Z31" s="106">
        <f t="shared" si="0"/>
        <v>32421.188233008645</v>
      </c>
      <c r="AA31" s="108">
        <f t="shared" si="0"/>
        <v>34101.744119999996</v>
      </c>
      <c r="AB31" s="106">
        <f t="shared" si="1"/>
        <v>12339.493847397218</v>
      </c>
      <c r="AC31" s="108">
        <f t="shared" si="1"/>
        <v>37413</v>
      </c>
      <c r="AD31" s="130">
        <f>IF(ROUND(Z31/100,0)=ROUND('[2]表1非金融'!C31,0),0,1)</f>
        <v>1</v>
      </c>
      <c r="AE31" s="130">
        <f>IF(ROUND(AA31/100,0)=ROUND('[2]表1非金融'!C14,0),0,1)</f>
        <v>1</v>
      </c>
      <c r="AF31" s="139">
        <f>IF(ROUND(AB31/100,0)=ROUND('[2]表2金融'!C44,0),0,1)</f>
        <v>1</v>
      </c>
      <c r="AG31" s="136">
        <f>IF(ROUND(AC31/100,0)=ROUND('[2]表2金融'!C21,0),0,1)</f>
        <v>1</v>
      </c>
      <c r="AH31" s="139">
        <f>IF(ROUND(U31/100,0)=ROUND('[2]表3國外'!C30,0),0,1)</f>
        <v>1</v>
      </c>
      <c r="AI31" s="140"/>
    </row>
    <row r="32" spans="1:35" ht="28.5" customHeight="1" thickBot="1">
      <c r="A32" s="4" t="s">
        <v>35</v>
      </c>
      <c r="B32" s="49" t="s">
        <v>64</v>
      </c>
      <c r="C32" s="114">
        <f>'[3]全體'!C26</f>
        <v>304922.411842417</v>
      </c>
      <c r="D32" s="123" t="str">
        <f>'[3]全體'!D26</f>
        <v>－</v>
      </c>
      <c r="E32" s="114">
        <f>'[3]全體'!E26</f>
        <v>143541</v>
      </c>
      <c r="F32" s="113">
        <f>'[3]全體'!F26</f>
        <v>-38334.17020830512</v>
      </c>
      <c r="G32" s="114">
        <f>'[3]全體'!G26</f>
        <v>120</v>
      </c>
      <c r="H32" s="113">
        <f>'[3]全體'!H26</f>
        <v>15433.511999999988</v>
      </c>
      <c r="I32" s="114">
        <f>'[3]全體'!I26</f>
        <v>51716</v>
      </c>
      <c r="J32" s="124" t="str">
        <f>'[3]全體'!J26</f>
        <v>－</v>
      </c>
      <c r="K32" s="114" t="str">
        <f>'[3]全體'!K26</f>
        <v>－</v>
      </c>
      <c r="L32" s="124" t="str">
        <f>'[3]全體'!L26</f>
        <v>－</v>
      </c>
      <c r="M32" s="114">
        <f>'[3]全體'!M26</f>
        <v>5610</v>
      </c>
      <c r="N32" s="113">
        <f>'[3]全體'!N26</f>
        <v>138327.39478999982</v>
      </c>
      <c r="O32" s="114">
        <f>'[3]全體'!O26</f>
        <v>3173</v>
      </c>
      <c r="P32" s="113">
        <f>'[3]全體'!P26</f>
        <v>16228.396509999875</v>
      </c>
      <c r="Q32" s="114">
        <f>'[3]全體'!Q26</f>
        <v>159112</v>
      </c>
      <c r="R32" s="113">
        <f>'[3]全體'!R26</f>
        <v>528171.9945054385</v>
      </c>
      <c r="S32" s="114">
        <f>'[3]全體'!S26</f>
        <v>668194.411842417</v>
      </c>
      <c r="T32" s="113">
        <f>'[3]全體'!T26</f>
        <v>659827.127597133</v>
      </c>
      <c r="U32" s="114">
        <f>'[3]全體'!U26</f>
        <v>-8367.284245283925</v>
      </c>
      <c r="V32" s="124" t="str">
        <f>'[3]全體'!V26</f>
        <v>－</v>
      </c>
      <c r="W32" s="67" t="s">
        <v>35</v>
      </c>
      <c r="X32" s="49" t="s">
        <v>64</v>
      </c>
      <c r="Z32" s="106">
        <f t="shared" si="0"/>
        <v>500299.411842417</v>
      </c>
      <c r="AA32" s="108">
        <f t="shared" si="0"/>
        <v>-22900.658208305133</v>
      </c>
      <c r="AB32" s="106">
        <f t="shared" si="1"/>
        <v>167895</v>
      </c>
      <c r="AC32" s="108">
        <f t="shared" si="1"/>
        <v>682727.7858054382</v>
      </c>
      <c r="AD32" s="130">
        <f>IF(ROUND(Z32/100,0)=ROUND('[2]表1非金融'!C32,0),0,1)</f>
        <v>1</v>
      </c>
      <c r="AE32" s="130">
        <f>IF(ROUND(AA32/100,0)=ROUND('[2]表1非金融'!C15,0),0,1)</f>
        <v>1</v>
      </c>
      <c r="AF32" s="139">
        <f>IF(ROUND(AB32/100,0)=ROUND('[2]表2金融'!C45,0),0,1)</f>
        <v>1</v>
      </c>
      <c r="AG32" s="136">
        <f>IF(ROUND(AC32/100,0)=ROUND('[2]表2金融'!C22,0),0,1)</f>
        <v>1</v>
      </c>
      <c r="AH32" s="139">
        <f>IF(ROUND(U32/100,0)=ROUND('[2]表3國外'!C31,0),0,1)</f>
        <v>1</v>
      </c>
      <c r="AI32" s="140"/>
    </row>
    <row r="33" spans="1:35" ht="28.5" customHeight="1">
      <c r="A33" s="4" t="s">
        <v>36</v>
      </c>
      <c r="B33" s="49" t="s">
        <v>11</v>
      </c>
      <c r="C33" s="114">
        <f>'[3]全體'!C27</f>
        <v>1766107</v>
      </c>
      <c r="D33" s="123" t="str">
        <f>'[3]全體'!D27</f>
        <v>－</v>
      </c>
      <c r="E33" s="125" t="str">
        <f>'[3]全體'!E27</f>
        <v>－</v>
      </c>
      <c r="F33" s="124" t="str">
        <f>'[3]全體'!F27</f>
        <v>－</v>
      </c>
      <c r="G33" s="125" t="str">
        <f>'[3]全體'!G27</f>
        <v>－</v>
      </c>
      <c r="H33" s="124" t="str">
        <f>'[3]全體'!H27</f>
        <v>－</v>
      </c>
      <c r="I33" s="125" t="str">
        <f>'[3]全體'!I27</f>
        <v>－</v>
      </c>
      <c r="J33" s="124" t="str">
        <f>'[3]全體'!J27</f>
        <v>－</v>
      </c>
      <c r="K33" s="125" t="str">
        <f>'[3]全體'!K27</f>
        <v>－</v>
      </c>
      <c r="L33" s="124" t="str">
        <f>'[3]全體'!L27</f>
        <v>－</v>
      </c>
      <c r="M33" s="125" t="str">
        <f>'[3]全體'!M27</f>
        <v>－</v>
      </c>
      <c r="N33" s="124" t="str">
        <f>'[3]全體'!N27</f>
        <v>－</v>
      </c>
      <c r="O33" s="125" t="str">
        <f>'[3]全體'!O27</f>
        <v>－</v>
      </c>
      <c r="P33" s="113">
        <f>'[3]全體'!P27</f>
        <v>1766107</v>
      </c>
      <c r="Q33" s="125" t="str">
        <f>'[3]全體'!Q27</f>
        <v>－</v>
      </c>
      <c r="R33" s="124" t="str">
        <f>'[3]全體'!R27</f>
        <v>－</v>
      </c>
      <c r="S33" s="114">
        <f>'[3]全體'!S27</f>
        <v>1766107</v>
      </c>
      <c r="T33" s="113">
        <f>'[3]全體'!T27</f>
        <v>1766107</v>
      </c>
      <c r="U33" s="125" t="str">
        <f>'[3]全體'!U27</f>
        <v>－</v>
      </c>
      <c r="V33" s="124" t="str">
        <f>'[3]全體'!V27</f>
        <v>－</v>
      </c>
      <c r="W33" s="67" t="s">
        <v>36</v>
      </c>
      <c r="X33" s="49" t="s">
        <v>11</v>
      </c>
      <c r="Z33" s="106">
        <f t="shared" si="0"/>
        <v>1766107</v>
      </c>
      <c r="AA33" s="108">
        <f t="shared" si="0"/>
        <v>0</v>
      </c>
      <c r="AB33" s="106">
        <f t="shared" si="1"/>
        <v>0</v>
      </c>
      <c r="AC33" s="135">
        <f t="shared" si="1"/>
        <v>1766107</v>
      </c>
      <c r="AD33" s="131">
        <f>IF(ROUND((Z33+Z34)/100,0)=ROUND('[2]表1非金融'!C39,0),0,1)</f>
        <v>1</v>
      </c>
      <c r="AE33" s="130"/>
      <c r="AF33" s="139"/>
      <c r="AG33" s="136">
        <f>IF(ROUND(AC33/100,0)=ROUND('[2]表2金融'!C24,0),0,1)</f>
        <v>1</v>
      </c>
      <c r="AH33" s="139"/>
      <c r="AI33" s="140"/>
    </row>
    <row r="34" spans="1:35" ht="28.5" customHeight="1" thickBot="1">
      <c r="A34" s="4" t="s">
        <v>37</v>
      </c>
      <c r="B34" s="49" t="s">
        <v>66</v>
      </c>
      <c r="C34" s="114">
        <f>'[3]全體'!C28</f>
        <v>403705</v>
      </c>
      <c r="D34" s="123" t="str">
        <f>'[3]全體'!D28</f>
        <v>－</v>
      </c>
      <c r="E34" s="125" t="str">
        <f>'[3]全體'!E28</f>
        <v>－</v>
      </c>
      <c r="F34" s="124" t="str">
        <f>'[3]全體'!F28</f>
        <v>－</v>
      </c>
      <c r="G34" s="125" t="str">
        <f>'[3]全體'!G28</f>
        <v>－</v>
      </c>
      <c r="H34" s="124" t="str">
        <f>'[3]全體'!H28</f>
        <v>－</v>
      </c>
      <c r="I34" s="125" t="str">
        <f>'[3]全體'!I28</f>
        <v>－</v>
      </c>
      <c r="J34" s="124" t="str">
        <f>'[3]全體'!J28</f>
        <v>－</v>
      </c>
      <c r="K34" s="125" t="str">
        <f>'[3]全體'!K28</f>
        <v>－</v>
      </c>
      <c r="L34" s="124" t="str">
        <f>'[3]全體'!L28</f>
        <v>－</v>
      </c>
      <c r="M34" s="125" t="str">
        <f>'[3]全體'!M28</f>
        <v>－</v>
      </c>
      <c r="N34" s="124" t="str">
        <f>'[3]全體'!N28</f>
        <v>－</v>
      </c>
      <c r="O34" s="125" t="str">
        <f>'[3]全體'!O28</f>
        <v>－</v>
      </c>
      <c r="P34" s="113">
        <f>'[3]全體'!P28</f>
        <v>403705</v>
      </c>
      <c r="Q34" s="125" t="str">
        <f>'[3]全體'!Q28</f>
        <v>－</v>
      </c>
      <c r="R34" s="124" t="str">
        <f>'[3]全體'!R28</f>
        <v>－</v>
      </c>
      <c r="S34" s="114">
        <f>'[3]全體'!S28</f>
        <v>403705</v>
      </c>
      <c r="T34" s="113">
        <f>'[3]全體'!T28</f>
        <v>403705</v>
      </c>
      <c r="U34" s="125" t="str">
        <f>'[3]全體'!U28</f>
        <v>－</v>
      </c>
      <c r="V34" s="124" t="str">
        <f>'[3]全體'!V28</f>
        <v>－</v>
      </c>
      <c r="W34" s="67" t="s">
        <v>37</v>
      </c>
      <c r="X34" s="49" t="s">
        <v>66</v>
      </c>
      <c r="Z34" s="106">
        <f t="shared" si="0"/>
        <v>403705</v>
      </c>
      <c r="AA34" s="108">
        <f t="shared" si="0"/>
        <v>0</v>
      </c>
      <c r="AB34" s="106">
        <f t="shared" si="1"/>
        <v>0</v>
      </c>
      <c r="AC34" s="135">
        <f t="shared" si="1"/>
        <v>403705</v>
      </c>
      <c r="AD34" s="132"/>
      <c r="AE34" s="130"/>
      <c r="AF34" s="139"/>
      <c r="AG34" s="136">
        <f>IF(ROUND(AC34/100,0)=ROUND('[2]表2金融'!C25,0),0,1)</f>
        <v>1</v>
      </c>
      <c r="AH34" s="139"/>
      <c r="AI34" s="140"/>
    </row>
    <row r="35" spans="1:35" ht="28.5" customHeight="1">
      <c r="A35" s="4" t="s">
        <v>38</v>
      </c>
      <c r="B35" s="49" t="s">
        <v>149</v>
      </c>
      <c r="C35" s="114">
        <f>'[3]全體'!C29</f>
        <v>-189808.89180956827</v>
      </c>
      <c r="D35" s="119">
        <f>'[3]全體'!D29</f>
        <v>76300.3947032115</v>
      </c>
      <c r="E35" s="114">
        <f>'[3]全體'!E29</f>
        <v>513063.92080768384</v>
      </c>
      <c r="F35" s="113">
        <f>'[3]全體'!F29</f>
        <v>573742.6342949041</v>
      </c>
      <c r="G35" s="114">
        <f>'[3]全體'!G29</f>
        <v>4303</v>
      </c>
      <c r="H35" s="113">
        <f>'[3]全體'!H29</f>
        <v>24804</v>
      </c>
      <c r="I35" s="125" t="str">
        <f>'[3]全體'!I29</f>
        <v>－</v>
      </c>
      <c r="J35" s="124" t="str">
        <f>'[3]全體'!J29</f>
        <v>－</v>
      </c>
      <c r="K35" s="125" t="str">
        <f>'[3]全體'!K29</f>
        <v>－</v>
      </c>
      <c r="L35" s="124" t="str">
        <f>'[3]全體'!L29</f>
        <v>－</v>
      </c>
      <c r="M35" s="125" t="str">
        <f>'[3]全體'!M29</f>
        <v>－</v>
      </c>
      <c r="N35" s="124" t="str">
        <f>'[3]全體'!N29</f>
        <v>－</v>
      </c>
      <c r="O35" s="125" t="str">
        <f>'[3]全體'!O29</f>
        <v>－</v>
      </c>
      <c r="P35" s="124" t="str">
        <f>'[3]全體'!P29</f>
        <v>－</v>
      </c>
      <c r="Q35" s="125" t="str">
        <f>'[3]全體'!Q29</f>
        <v>－</v>
      </c>
      <c r="R35" s="124" t="str">
        <f>'[3]全體'!R29</f>
        <v>－</v>
      </c>
      <c r="S35" s="114">
        <f>'[3]全體'!S29</f>
        <v>327558.02899811557</v>
      </c>
      <c r="T35" s="113">
        <f>'[3]全體'!T29</f>
        <v>674847.0289981156</v>
      </c>
      <c r="U35" s="114">
        <f>'[3]全體'!U29</f>
        <v>176004</v>
      </c>
      <c r="V35" s="113">
        <f>'[3]全體'!V29</f>
        <v>-171285</v>
      </c>
      <c r="W35" s="67" t="s">
        <v>38</v>
      </c>
      <c r="X35" s="49" t="s">
        <v>149</v>
      </c>
      <c r="Z35" s="106">
        <f t="shared" si="0"/>
        <v>327558.02899811557</v>
      </c>
      <c r="AA35" s="108">
        <f t="shared" si="0"/>
        <v>674847.0289981156</v>
      </c>
      <c r="AB35" s="106">
        <f t="shared" si="1"/>
        <v>0</v>
      </c>
      <c r="AC35" s="108">
        <f t="shared" si="1"/>
        <v>0</v>
      </c>
      <c r="AD35" s="130">
        <f>IF(ROUND(Z35/100,0)=ROUND('[2]表1非金融'!C41,0),0,1)</f>
        <v>1</v>
      </c>
      <c r="AE35" s="130">
        <f>IF(ROUND(AA35/100,0)=ROUND('[2]表1非金融'!C18,0),0,1)</f>
        <v>1</v>
      </c>
      <c r="AF35" s="139"/>
      <c r="AG35" s="136"/>
      <c r="AH35" s="139">
        <f>IF(ROUND(U35/100,0)=ROUND('[2]表3國外'!C34,0),0,1)</f>
        <v>1</v>
      </c>
      <c r="AI35" s="140">
        <f>IF(ROUND(V35/100,0)=ROUND('[2]表3國外'!C15,0),0,1)</f>
        <v>1</v>
      </c>
    </row>
    <row r="36" spans="1:35" ht="28.5" customHeight="1">
      <c r="A36" s="4" t="s">
        <v>45</v>
      </c>
      <c r="B36" s="49" t="s">
        <v>70</v>
      </c>
      <c r="C36" s="114">
        <f>'[3]全體'!C30</f>
        <v>15444</v>
      </c>
      <c r="D36" s="123" t="str">
        <f>'[3]全體'!D30</f>
        <v>－</v>
      </c>
      <c r="E36" s="114">
        <f>'[3]全體'!E30</f>
        <v>457115.9948526525</v>
      </c>
      <c r="F36" s="124" t="str">
        <f>'[3]全體'!F30</f>
        <v>－</v>
      </c>
      <c r="G36" s="114">
        <f>'[3]全體'!G30</f>
        <v>1257</v>
      </c>
      <c r="H36" s="124" t="str">
        <f>'[3]全體'!H30</f>
        <v>－</v>
      </c>
      <c r="I36" s="125" t="str">
        <f>'[3]全體'!I30</f>
        <v>－</v>
      </c>
      <c r="J36" s="124" t="str">
        <f>'[3]全體'!J30</f>
        <v>－</v>
      </c>
      <c r="K36" s="125" t="str">
        <f>'[3]全體'!K30</f>
        <v>－</v>
      </c>
      <c r="L36" s="124" t="str">
        <f>'[3]全體'!L30</f>
        <v>－</v>
      </c>
      <c r="M36" s="127">
        <f>'[3]全體'!M30</f>
        <v>8342.372999999992</v>
      </c>
      <c r="N36" s="124" t="str">
        <f>'[3]全體'!N30</f>
        <v>－</v>
      </c>
      <c r="O36" s="127">
        <f>'[3]全體'!O30</f>
        <v>10791.024735167128</v>
      </c>
      <c r="P36" s="124" t="str">
        <f>'[3]全體'!P30</f>
        <v>－</v>
      </c>
      <c r="Q36" s="127">
        <f>'[3]全體'!Q30</f>
        <v>53644.60741218034</v>
      </c>
      <c r="R36" s="124" t="str">
        <f>'[3]全體'!R30</f>
        <v>－</v>
      </c>
      <c r="S36" s="114">
        <f>'[3]全體'!S30</f>
        <v>546595</v>
      </c>
      <c r="T36" s="124" t="str">
        <f>'[3]全體'!T30</f>
        <v>－</v>
      </c>
      <c r="U36" s="125" t="str">
        <f>'[3]全體'!U30</f>
        <v>－</v>
      </c>
      <c r="V36" s="113">
        <f>'[3]全體'!V30</f>
        <v>546595</v>
      </c>
      <c r="W36" s="67" t="s">
        <v>45</v>
      </c>
      <c r="X36" s="49" t="s">
        <v>70</v>
      </c>
      <c r="Z36" s="106">
        <f t="shared" si="0"/>
        <v>473816.9948526525</v>
      </c>
      <c r="AA36" s="108">
        <f t="shared" si="0"/>
        <v>0</v>
      </c>
      <c r="AB36" s="106">
        <f t="shared" si="1"/>
        <v>72778.00514734746</v>
      </c>
      <c r="AC36" s="108">
        <f t="shared" si="1"/>
        <v>0</v>
      </c>
      <c r="AD36" s="130">
        <f>IF(ROUND(Z36/100,0)=ROUND('[2]表1非金融'!C37,0),0,1)</f>
        <v>1</v>
      </c>
      <c r="AE36" s="130"/>
      <c r="AF36" s="139">
        <f>IF(ROUND(AB36/100,0)=ROUND('[2]表2金融'!C48,0),0,1)</f>
        <v>1</v>
      </c>
      <c r="AG36" s="136"/>
      <c r="AH36" s="139"/>
      <c r="AI36" s="140">
        <f>IF(ROUND(V36/100,0)=ROUND('[2]表3國外'!C12,0),0,1)</f>
        <v>1</v>
      </c>
    </row>
    <row r="37" spans="1:35" ht="28.5" customHeight="1">
      <c r="A37" s="4" t="s">
        <v>46</v>
      </c>
      <c r="B37" s="51" t="s">
        <v>71</v>
      </c>
      <c r="C37" s="114">
        <f>'[3]全體'!C31</f>
        <v>-48308.87513881005</v>
      </c>
      <c r="D37" s="123" t="str">
        <f>'[3]全體'!D31</f>
        <v>－</v>
      </c>
      <c r="E37" s="114">
        <f>'[3]全體'!E31</f>
        <v>24294.186892235983</v>
      </c>
      <c r="F37" s="113">
        <f>'[3]全體'!F31</f>
        <v>-20756</v>
      </c>
      <c r="G37" s="114">
        <f>'[3]全體'!G31</f>
        <v>-820</v>
      </c>
      <c r="H37" s="124" t="str">
        <f>'[3]全體'!H31</f>
        <v>－</v>
      </c>
      <c r="I37" s="125" t="str">
        <f>'[3]全體'!I31</f>
        <v>－</v>
      </c>
      <c r="J37" s="124" t="str">
        <f>'[3]全體'!J31</f>
        <v>－</v>
      </c>
      <c r="K37" s="125" t="str">
        <f>'[3]全體'!K31</f>
        <v>－</v>
      </c>
      <c r="L37" s="124" t="str">
        <f>'[3]全體'!L31</f>
        <v>－</v>
      </c>
      <c r="M37" s="114">
        <f>'[3]全體'!M31</f>
        <v>496372</v>
      </c>
      <c r="N37" s="124" t="str">
        <f>'[3]全體'!N31</f>
        <v>－</v>
      </c>
      <c r="O37" s="114">
        <f>'[3]全體'!O31</f>
        <v>1952810.245889688</v>
      </c>
      <c r="P37" s="124" t="str">
        <f>'[3]全體'!P31</f>
        <v>－</v>
      </c>
      <c r="Q37" s="114">
        <f>'[3]全體'!Q31</f>
        <v>208372.44235688576</v>
      </c>
      <c r="R37" s="113" t="str">
        <f>'[3]全體'!R31</f>
        <v>－</v>
      </c>
      <c r="S37" s="114">
        <f>'[3]全體'!S31</f>
        <v>2632719.9999999995</v>
      </c>
      <c r="T37" s="113">
        <f>'[3]全體'!T31</f>
        <v>-20756</v>
      </c>
      <c r="U37" s="114">
        <f>'[3]全體'!U31</f>
        <v>-20756</v>
      </c>
      <c r="V37" s="113">
        <f>'[3]全體'!V31</f>
        <v>2632719.9999999995</v>
      </c>
      <c r="W37" s="67" t="s">
        <v>46</v>
      </c>
      <c r="X37" s="51" t="s">
        <v>71</v>
      </c>
      <c r="Z37" s="106">
        <f t="shared" si="0"/>
        <v>-24834.688246574067</v>
      </c>
      <c r="AA37" s="108">
        <f t="shared" si="0"/>
        <v>-20756</v>
      </c>
      <c r="AB37" s="106">
        <f t="shared" si="1"/>
        <v>2657554.688246574</v>
      </c>
      <c r="AC37" s="108">
        <f t="shared" si="1"/>
        <v>0</v>
      </c>
      <c r="AD37" s="130">
        <f>IF(ROUND(Z37/100,0)=ROUND('[2]表1非金融'!C38,0),0,1)</f>
        <v>1</v>
      </c>
      <c r="AE37" s="130">
        <f>IF(ROUND(AA37/100,0)=ROUND('[2]表1非金融'!C17,0),0,1)</f>
        <v>1</v>
      </c>
      <c r="AF37" s="139">
        <f>IF(ROUND(AB37/100,0)=ROUND('[2]表2金融'!C49,0),0,1)</f>
        <v>1</v>
      </c>
      <c r="AG37" s="136">
        <f>IF(ROUND(AC37/100,0)=ROUND('[2]表2金融'!C26,0),0,1)</f>
        <v>0</v>
      </c>
      <c r="AH37" s="139">
        <f>IF(ROUND(U37/100,0)=ROUND('[2]表3國外'!C33,0),0,1)</f>
        <v>1</v>
      </c>
      <c r="AI37" s="140">
        <f>IF(ROUND(V37/100,0)=ROUND('[2]表3國外'!C13,0),0,1)</f>
        <v>1</v>
      </c>
    </row>
    <row r="38" spans="1:35" ht="28.5" customHeight="1">
      <c r="A38" s="4" t="s">
        <v>69</v>
      </c>
      <c r="B38" s="51" t="s">
        <v>114</v>
      </c>
      <c r="C38" s="125" t="str">
        <f>'[3]全體'!C32</f>
        <v>－</v>
      </c>
      <c r="D38" s="123" t="str">
        <f>'[3]全體'!D32</f>
        <v>－</v>
      </c>
      <c r="E38" s="125" t="str">
        <f>'[3]全體'!E32</f>
        <v>－</v>
      </c>
      <c r="F38" s="124" t="str">
        <f>'[3]全體'!F32</f>
        <v>－</v>
      </c>
      <c r="G38" s="125" t="str">
        <f>'[3]全體'!G32</f>
        <v>－</v>
      </c>
      <c r="H38" s="124" t="str">
        <f>'[3]全體'!H32</f>
        <v>－</v>
      </c>
      <c r="I38" s="125" t="str">
        <f>'[3]全體'!I32</f>
        <v>－</v>
      </c>
      <c r="J38" s="124" t="str">
        <f>'[3]全體'!J32</f>
        <v>－</v>
      </c>
      <c r="K38" s="114">
        <f>'[3]全體'!K32</f>
        <v>344607</v>
      </c>
      <c r="L38" s="124" t="str">
        <f>'[3]全體'!L32</f>
        <v>－</v>
      </c>
      <c r="M38" s="125" t="str">
        <f>'[3]全體'!M32</f>
        <v>－</v>
      </c>
      <c r="N38" s="124" t="str">
        <f>'[3]全體'!N32</f>
        <v>－</v>
      </c>
      <c r="O38" s="125" t="str">
        <f>'[3]全體'!O32</f>
        <v>－</v>
      </c>
      <c r="P38" s="124" t="str">
        <f>'[3]全體'!P32</f>
        <v>－</v>
      </c>
      <c r="Q38" s="125" t="str">
        <f>'[3]全體'!Q32</f>
        <v>－</v>
      </c>
      <c r="R38" s="124" t="str">
        <f>'[3]全體'!R32</f>
        <v>－</v>
      </c>
      <c r="S38" s="114">
        <f>'[3]全體'!S32</f>
        <v>344607</v>
      </c>
      <c r="T38" s="124" t="str">
        <f>'[3]全體'!T32</f>
        <v>－</v>
      </c>
      <c r="U38" s="125" t="str">
        <f>'[3]全體'!U32</f>
        <v>－</v>
      </c>
      <c r="V38" s="113">
        <f>'[3]全體'!V32</f>
        <v>344607</v>
      </c>
      <c r="W38" s="67" t="s">
        <v>69</v>
      </c>
      <c r="X38" s="51" t="s">
        <v>114</v>
      </c>
      <c r="Z38" s="106">
        <f t="shared" si="0"/>
        <v>0</v>
      </c>
      <c r="AA38" s="108">
        <f t="shared" si="0"/>
        <v>0</v>
      </c>
      <c r="AB38" s="106">
        <f t="shared" si="1"/>
        <v>344607</v>
      </c>
      <c r="AC38" s="108">
        <f t="shared" si="1"/>
        <v>0</v>
      </c>
      <c r="AD38" s="130"/>
      <c r="AE38" s="130"/>
      <c r="AF38" s="139">
        <f>IF(ROUND(AB38/100,0)=ROUND('[2]表2金融'!C50,0),0,1)</f>
        <v>1</v>
      </c>
      <c r="AG38" s="136"/>
      <c r="AH38" s="139"/>
      <c r="AI38" s="140">
        <f>IF(ROUND(V38/100,0)=ROUND('[2]表3國外'!C14,0),0,1)</f>
        <v>1</v>
      </c>
    </row>
    <row r="39" spans="1:35" s="17" customFormat="1" ht="28.5" customHeight="1">
      <c r="A39" s="4" t="s">
        <v>72</v>
      </c>
      <c r="B39" s="49" t="s">
        <v>116</v>
      </c>
      <c r="C39" s="114">
        <f>'[3]全體'!C33</f>
        <v>101247.00013745169</v>
      </c>
      <c r="D39" s="123" t="str">
        <f>'[3]全體'!D33</f>
        <v>－</v>
      </c>
      <c r="E39" s="114">
        <f>'[3]全體'!E33</f>
        <v>-1085979.9170083334</v>
      </c>
      <c r="F39" s="124" t="str">
        <f>'[3]全體'!F33</f>
        <v>－</v>
      </c>
      <c r="G39" s="114">
        <f>'[3]全體'!G33</f>
        <v>45080</v>
      </c>
      <c r="H39" s="124" t="str">
        <f>'[3]全體'!H33</f>
        <v>－</v>
      </c>
      <c r="I39" s="114">
        <f>'[3]全體'!I33</f>
        <v>1089.8922997347545</v>
      </c>
      <c r="J39" s="124" t="str">
        <f>'[3]全體'!J33</f>
        <v>－</v>
      </c>
      <c r="K39" s="114">
        <f>'[3]全體'!K33</f>
        <v>418489.01818617806</v>
      </c>
      <c r="L39" s="124" t="str">
        <f>'[3]全體'!L33</f>
        <v>－</v>
      </c>
      <c r="M39" s="114">
        <f>'[3]全體'!M33</f>
        <v>-133496.19099999976</v>
      </c>
      <c r="N39" s="124" t="str">
        <f>'[3]全體'!N33</f>
        <v>－</v>
      </c>
      <c r="O39" s="114">
        <f>'[3]全體'!O33</f>
        <v>-58615.612717717886</v>
      </c>
      <c r="P39" s="124" t="str">
        <f>'[3]全體'!P33</f>
        <v>－</v>
      </c>
      <c r="Q39" s="114">
        <f>'[3]全體'!Q33</f>
        <v>-7535.606646461412</v>
      </c>
      <c r="R39" s="124" t="str">
        <f>'[3]全體'!R33</f>
        <v>－</v>
      </c>
      <c r="S39" s="114">
        <f>'[3]全體'!S33</f>
        <v>-719721.4167491479</v>
      </c>
      <c r="T39" s="124" t="str">
        <f>'[3]全體'!T33</f>
        <v>－</v>
      </c>
      <c r="U39" s="114">
        <f>'[3]全體'!U33</f>
        <v>292679.5225969581</v>
      </c>
      <c r="V39" s="113">
        <f>'[3]全體'!V33</f>
        <v>-427041.8941521898</v>
      </c>
      <c r="W39" s="67" t="s">
        <v>72</v>
      </c>
      <c r="X39" s="49" t="s">
        <v>116</v>
      </c>
      <c r="Z39" s="106">
        <f t="shared" si="0"/>
        <v>-938563.0245711469</v>
      </c>
      <c r="AA39" s="108">
        <f t="shared" si="0"/>
        <v>0</v>
      </c>
      <c r="AB39" s="106">
        <f t="shared" si="1"/>
        <v>218841.607821999</v>
      </c>
      <c r="AC39" s="108">
        <f t="shared" si="1"/>
        <v>0</v>
      </c>
      <c r="AD39" s="130"/>
      <c r="AE39" s="130"/>
      <c r="AF39" s="139"/>
      <c r="AG39" s="136"/>
      <c r="AH39" s="148"/>
      <c r="AI39" s="149"/>
    </row>
    <row r="40" spans="1:35" s="63" customFormat="1" ht="28.5" customHeight="1">
      <c r="A40" s="62"/>
      <c r="B40" s="60" t="s">
        <v>76</v>
      </c>
      <c r="C40" s="117">
        <f>'[3]全體'!C34</f>
        <v>3548982.5096515864</v>
      </c>
      <c r="D40" s="115">
        <f>'[3]全體'!D34</f>
        <v>452498.41994861566</v>
      </c>
      <c r="E40" s="117">
        <f>'[3]全體'!E34</f>
        <v>188661.61765729426</v>
      </c>
      <c r="F40" s="116">
        <f>'[3]全體'!F34</f>
        <v>1403469.1060201917</v>
      </c>
      <c r="G40" s="117">
        <f>'[3]全體'!G34</f>
        <v>48525.081952027955</v>
      </c>
      <c r="H40" s="116">
        <f>'[3]全體'!H34</f>
        <v>-54428.34999999998</v>
      </c>
      <c r="I40" s="117">
        <f>'[3]全體'!I34</f>
        <v>150732.91293262987</v>
      </c>
      <c r="J40" s="116">
        <f>'[3]全體'!J34</f>
        <v>-21665.63898209957</v>
      </c>
      <c r="K40" s="117">
        <f>'[3]全體'!K34</f>
        <v>648055.0181861781</v>
      </c>
      <c r="L40" s="116">
        <f>'[3]全體'!L34</f>
        <v>229646</v>
      </c>
      <c r="M40" s="117">
        <f>'[3]全體'!M34</f>
        <v>1997344.840932303</v>
      </c>
      <c r="N40" s="116">
        <f>'[3]全體'!N34</f>
        <v>1309921.048789998</v>
      </c>
      <c r="O40" s="117">
        <f>'[3]全體'!O34</f>
        <v>1580134.6641239007</v>
      </c>
      <c r="P40" s="116">
        <f>'[3]全體'!P34</f>
        <v>2278684.9859809796</v>
      </c>
      <c r="Q40" s="117">
        <f>'[3]全體'!Q34</f>
        <v>357071.8870865135</v>
      </c>
      <c r="R40" s="116">
        <f>'[3]全體'!R34</f>
        <v>526262.827175375</v>
      </c>
      <c r="S40" s="117">
        <f>'[3]全體'!S34</f>
        <v>8519508.532522434</v>
      </c>
      <c r="T40" s="116">
        <f>'[3]全體'!T34</f>
        <v>6124388.3989330605</v>
      </c>
      <c r="U40" s="117">
        <f>'[3]全體'!U34</f>
        <v>543782.8664106261</v>
      </c>
      <c r="V40" s="116">
        <f>'[3]全體'!V34</f>
        <v>2938902.9999999995</v>
      </c>
      <c r="W40" s="68"/>
      <c r="X40" s="60" t="s">
        <v>76</v>
      </c>
      <c r="Z40" s="106">
        <f t="shared" si="0"/>
        <v>3936902.1221935386</v>
      </c>
      <c r="AA40" s="108">
        <f t="shared" si="0"/>
        <v>1779873.5369867077</v>
      </c>
      <c r="AB40" s="106">
        <f t="shared" si="1"/>
        <v>4582606.410328896</v>
      </c>
      <c r="AC40" s="108">
        <f t="shared" si="1"/>
        <v>4344514.861946353</v>
      </c>
      <c r="AD40" s="130"/>
      <c r="AE40" s="130"/>
      <c r="AF40" s="139"/>
      <c r="AG40" s="136"/>
      <c r="AH40" s="150"/>
      <c r="AI40" s="151"/>
    </row>
    <row r="41" spans="1:35" s="65" customFormat="1" ht="28.5" customHeight="1" thickBot="1">
      <c r="A41" s="61" t="s">
        <v>86</v>
      </c>
      <c r="B41" s="64"/>
      <c r="C41" s="120">
        <f>'[3]全體'!C35</f>
        <v>3096484</v>
      </c>
      <c r="D41" s="121"/>
      <c r="E41" s="120">
        <f>'[3]全體'!E35</f>
        <v>-1214807</v>
      </c>
      <c r="F41" s="122"/>
      <c r="G41" s="120">
        <f>'[3]全體'!G35</f>
        <v>102953</v>
      </c>
      <c r="H41" s="122"/>
      <c r="I41" s="120">
        <f>'[3]全體'!I35</f>
        <v>172399</v>
      </c>
      <c r="J41" s="122"/>
      <c r="K41" s="120">
        <f>'[3]全體'!K35</f>
        <v>418409</v>
      </c>
      <c r="L41" s="122"/>
      <c r="M41" s="120">
        <f>'[3]全體'!M35</f>
        <v>687424</v>
      </c>
      <c r="N41" s="122"/>
      <c r="O41" s="120">
        <f>'[3]全體'!O35</f>
        <v>-698550</v>
      </c>
      <c r="P41" s="122"/>
      <c r="Q41" s="120">
        <f>'[3]全體'!Q35</f>
        <v>-169191</v>
      </c>
      <c r="R41" s="122"/>
      <c r="S41" s="120">
        <f>'[3]全體'!S35</f>
        <v>2395120</v>
      </c>
      <c r="T41" s="122"/>
      <c r="U41" s="120">
        <f>'[3]全體'!U35</f>
        <v>-2395120</v>
      </c>
      <c r="V41" s="122"/>
      <c r="W41" s="69"/>
      <c r="X41" s="64"/>
      <c r="Z41" s="109">
        <f t="shared" si="0"/>
        <v>2157029</v>
      </c>
      <c r="AA41" s="110">
        <f t="shared" si="0"/>
        <v>0</v>
      </c>
      <c r="AB41" s="109">
        <f t="shared" si="1"/>
        <v>238092</v>
      </c>
      <c r="AC41" s="110">
        <f t="shared" si="1"/>
        <v>0</v>
      </c>
      <c r="AD41" s="139"/>
      <c r="AE41" s="140"/>
      <c r="AF41" s="139"/>
      <c r="AG41" s="136"/>
      <c r="AH41" s="152"/>
      <c r="AI41" s="153"/>
    </row>
    <row r="42" spans="11:35" ht="15" customHeight="1">
      <c r="K42" s="17"/>
      <c r="AD42" s="139"/>
      <c r="AE42" s="140"/>
      <c r="AF42" s="139"/>
      <c r="AG42" s="136"/>
      <c r="AH42" s="139"/>
      <c r="AI42" s="140"/>
    </row>
    <row r="43" spans="11:35" ht="15" customHeight="1">
      <c r="K43" s="17"/>
      <c r="T43" s="111" t="s">
        <v>238</v>
      </c>
      <c r="U43" s="112">
        <f>SUM(U13:U38)</f>
        <v>251103.34381366806</v>
      </c>
      <c r="V43" s="112">
        <f>SUM(V13:V38)</f>
        <v>3365944.894152189</v>
      </c>
      <c r="X43" s="17"/>
      <c r="Y43" s="111" t="s">
        <v>237</v>
      </c>
      <c r="Z43" s="112">
        <f>SUM(Z13:Z38)</f>
        <v>4875465.146764686</v>
      </c>
      <c r="AA43" s="112">
        <f>SUM(AA13:AA38)</f>
        <v>1779873.5369867077</v>
      </c>
      <c r="AB43" s="112">
        <f>SUM(AB13:AB38)</f>
        <v>4363764.802506897</v>
      </c>
      <c r="AC43" s="112">
        <f>SUM(AC13:AC38)</f>
        <v>4344514.861946353</v>
      </c>
      <c r="AD43" s="142">
        <f>IF(ROUND(Z43/100,0)=ROUND('[2]表1非金融'!C19,0),0,1)</f>
        <v>1</v>
      </c>
      <c r="AE43" s="143">
        <f>IF(ROUND(AA43/100,0)=ROUND('[2]表1非金融'!C5,0),0,1)</f>
        <v>1</v>
      </c>
      <c r="AF43" s="142">
        <f>IF(ROUND(AB43/100,0)=ROUND('[2]表2金融'!C29,0),0,1)</f>
        <v>1</v>
      </c>
      <c r="AG43" s="147">
        <f>IF(ROUND(AC43/100,0)=ROUND('[2]表2金融'!C5,0),0,1)</f>
        <v>1</v>
      </c>
      <c r="AH43" s="142">
        <f>IF(ROUND(U43/100,0)=ROUND('[2]表3國外'!C17,0),0,1)</f>
        <v>1</v>
      </c>
      <c r="AI43" s="143">
        <f>IF(ROUND(V43/100,0)=ROUND('[2]表3國外'!C5,0),0,1)</f>
        <v>1</v>
      </c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22">
    <mergeCell ref="E7:H7"/>
    <mergeCell ref="K7:R7"/>
    <mergeCell ref="E8:H8"/>
    <mergeCell ref="K8:R8"/>
    <mergeCell ref="AD8:AI8"/>
    <mergeCell ref="G9:H9"/>
    <mergeCell ref="AF10:AG11"/>
    <mergeCell ref="AH10:AI11"/>
    <mergeCell ref="AH9:AI9"/>
    <mergeCell ref="AF9:AG9"/>
    <mergeCell ref="AB10:AC11"/>
    <mergeCell ref="AD10:AE11"/>
    <mergeCell ref="I10:J10"/>
    <mergeCell ref="M10:N10"/>
    <mergeCell ref="O10:P10"/>
    <mergeCell ref="S10:T10"/>
    <mergeCell ref="U10:V10"/>
    <mergeCell ref="AD9:AE9"/>
    <mergeCell ref="M9:N9"/>
    <mergeCell ref="O9:P9"/>
    <mergeCell ref="W10:X10"/>
    <mergeCell ref="Z10:AA11"/>
  </mergeCells>
  <printOptions horizontalCentered="1"/>
  <pageMargins left="0.4724409448818898" right="0.5118110236220472" top="0.7874015748031497" bottom="0.7874015748031497" header="0.5118110236220472" footer="0.3937007874015748"/>
  <pageSetup fitToHeight="1" fitToWidth="1" horizontalDpi="600" verticalDpi="600" orientation="landscape" paperSize="8" scale="62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60" zoomScaleNormal="60" zoomScaleSheetLayoutView="40" zoomScalePageLayoutView="0" workbookViewId="0" topLeftCell="A1">
      <selection activeCell="E16" sqref="E16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69921875" style="2" customWidth="1"/>
    <col min="4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0" width="10.59765625" style="2" customWidth="1"/>
    <col min="21" max="21" width="11.09765625" style="2" customWidth="1"/>
    <col min="22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120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121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79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4" ht="28.5" customHeight="1" thickTop="1">
      <c r="A13" s="229" t="s">
        <v>4</v>
      </c>
      <c r="B13" s="230" t="s">
        <v>10</v>
      </c>
      <c r="C13" s="242">
        <v>105474.73259636667</v>
      </c>
      <c r="D13" s="243" t="s">
        <v>260</v>
      </c>
      <c r="E13" s="242">
        <v>-41635.9807218363</v>
      </c>
      <c r="F13" s="244" t="s">
        <v>260</v>
      </c>
      <c r="G13" s="242">
        <v>134.27699999999993</v>
      </c>
      <c r="H13" s="244" t="s">
        <v>260</v>
      </c>
      <c r="I13" s="242">
        <v>-3.0288745303678297</v>
      </c>
      <c r="J13" s="244" t="s">
        <v>260</v>
      </c>
      <c r="K13" s="245" t="s">
        <v>260</v>
      </c>
      <c r="L13" s="246">
        <v>71927</v>
      </c>
      <c r="M13" s="247">
        <v>10284</v>
      </c>
      <c r="N13" s="244" t="s">
        <v>260</v>
      </c>
      <c r="O13" s="242">
        <v>183</v>
      </c>
      <c r="P13" s="244" t="s">
        <v>260</v>
      </c>
      <c r="Q13" s="242">
        <v>-2510</v>
      </c>
      <c r="R13" s="244" t="s">
        <v>260</v>
      </c>
      <c r="S13" s="242">
        <v>71927</v>
      </c>
      <c r="T13" s="248">
        <v>71927</v>
      </c>
      <c r="U13" s="245" t="s">
        <v>260</v>
      </c>
      <c r="V13" s="244" t="s">
        <v>260</v>
      </c>
      <c r="W13" s="231" t="s">
        <v>4</v>
      </c>
      <c r="X13" s="232" t="s">
        <v>96</v>
      </c>
    </row>
    <row r="14" spans="1:24" ht="28.5" customHeight="1">
      <c r="A14" s="229" t="s">
        <v>5</v>
      </c>
      <c r="B14" s="230" t="s">
        <v>97</v>
      </c>
      <c r="C14" s="242">
        <v>648913.3348066015</v>
      </c>
      <c r="D14" s="243" t="s">
        <v>260</v>
      </c>
      <c r="E14" s="242">
        <v>175524.20619339915</v>
      </c>
      <c r="F14" s="244" t="s">
        <v>260</v>
      </c>
      <c r="G14" s="242">
        <v>-2738.0879999999997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1785</v>
      </c>
      <c r="N14" s="246">
        <v>867835</v>
      </c>
      <c r="O14" s="242">
        <v>20396.54699999999</v>
      </c>
      <c r="P14" s="244" t="s">
        <v>260</v>
      </c>
      <c r="Q14" s="242">
        <v>1259</v>
      </c>
      <c r="R14" s="244" t="s">
        <v>260</v>
      </c>
      <c r="S14" s="242">
        <v>845140.0000000007</v>
      </c>
      <c r="T14" s="246">
        <v>867835</v>
      </c>
      <c r="U14" s="242">
        <v>22695</v>
      </c>
      <c r="V14" s="244" t="s">
        <v>260</v>
      </c>
      <c r="W14" s="233" t="s">
        <v>5</v>
      </c>
      <c r="X14" s="232" t="s">
        <v>48</v>
      </c>
    </row>
    <row r="15" spans="1:24" ht="28.5" customHeight="1">
      <c r="A15" s="229" t="s">
        <v>6</v>
      </c>
      <c r="B15" s="230" t="s">
        <v>98</v>
      </c>
      <c r="C15" s="242">
        <v>465715.7955758162</v>
      </c>
      <c r="D15" s="243" t="s">
        <v>260</v>
      </c>
      <c r="E15" s="242">
        <v>50410.74442418525</v>
      </c>
      <c r="F15" s="244" t="s">
        <v>260</v>
      </c>
      <c r="G15" s="242">
        <v>-9658.485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10274</v>
      </c>
      <c r="N15" s="246">
        <v>775893</v>
      </c>
      <c r="O15" s="242">
        <v>145754.94500000007</v>
      </c>
      <c r="P15" s="244" t="s">
        <v>260</v>
      </c>
      <c r="Q15" s="242">
        <v>-67378</v>
      </c>
      <c r="R15" s="244" t="s">
        <v>260</v>
      </c>
      <c r="S15" s="242">
        <v>595119.0000000015</v>
      </c>
      <c r="T15" s="246">
        <v>775893</v>
      </c>
      <c r="U15" s="242">
        <v>180774</v>
      </c>
      <c r="V15" s="244" t="s">
        <v>260</v>
      </c>
      <c r="W15" s="233" t="s">
        <v>6</v>
      </c>
      <c r="X15" s="232" t="s">
        <v>99</v>
      </c>
    </row>
    <row r="16" spans="1:24" ht="28.5" customHeight="1">
      <c r="A16" s="229" t="s">
        <v>7</v>
      </c>
      <c r="B16" s="230" t="s">
        <v>100</v>
      </c>
      <c r="C16" s="242">
        <v>111153.17705871316</v>
      </c>
      <c r="D16" s="243" t="s">
        <v>260</v>
      </c>
      <c r="E16" s="242">
        <v>4979.822941286888</v>
      </c>
      <c r="F16" s="244" t="s">
        <v>260</v>
      </c>
      <c r="G16" s="242">
        <v>75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91436</v>
      </c>
      <c r="N16" s="244" t="s">
        <v>260</v>
      </c>
      <c r="O16" s="245" t="s">
        <v>260</v>
      </c>
      <c r="P16" s="244" t="s">
        <v>260</v>
      </c>
      <c r="Q16" s="242">
        <v>-4124</v>
      </c>
      <c r="R16" s="244" t="s">
        <v>260</v>
      </c>
      <c r="S16" s="242">
        <v>203520.00000000006</v>
      </c>
      <c r="T16" s="244" t="s">
        <v>260</v>
      </c>
      <c r="U16" s="245" t="s">
        <v>260</v>
      </c>
      <c r="V16" s="246">
        <v>203520</v>
      </c>
      <c r="W16" s="233" t="s">
        <v>7</v>
      </c>
      <c r="X16" s="232" t="s">
        <v>101</v>
      </c>
    </row>
    <row r="17" spans="1:24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-4413</v>
      </c>
      <c r="J17" s="244" t="s">
        <v>260</v>
      </c>
      <c r="K17" s="245" t="s">
        <v>260</v>
      </c>
      <c r="L17" s="246">
        <v>21185</v>
      </c>
      <c r="M17" s="249" t="s">
        <v>260</v>
      </c>
      <c r="N17" s="246">
        <v>-25595</v>
      </c>
      <c r="O17" s="245" t="s">
        <v>260</v>
      </c>
      <c r="P17" s="244" t="s">
        <v>260</v>
      </c>
      <c r="Q17" s="245" t="s">
        <v>260</v>
      </c>
      <c r="R17" s="246">
        <v>-3</v>
      </c>
      <c r="S17" s="242">
        <v>-4413</v>
      </c>
      <c r="T17" s="246">
        <v>-4413</v>
      </c>
      <c r="U17" s="245" t="s">
        <v>260</v>
      </c>
      <c r="V17" s="244" t="s">
        <v>260</v>
      </c>
      <c r="W17" s="233" t="s">
        <v>8</v>
      </c>
      <c r="X17" s="232" t="s">
        <v>102</v>
      </c>
    </row>
    <row r="18" spans="1:24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26802</v>
      </c>
      <c r="M18" s="247">
        <v>26802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26802</v>
      </c>
      <c r="T18" s="246">
        <v>26802</v>
      </c>
      <c r="U18" s="245" t="s">
        <v>260</v>
      </c>
      <c r="V18" s="244" t="s">
        <v>260</v>
      </c>
      <c r="W18" s="233" t="s">
        <v>9</v>
      </c>
      <c r="X18" s="232" t="s">
        <v>103</v>
      </c>
    </row>
    <row r="19" spans="1:24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-180016</v>
      </c>
      <c r="M19" s="247">
        <v>-180828</v>
      </c>
      <c r="N19" s="244" t="s">
        <v>260</v>
      </c>
      <c r="O19" s="242">
        <v>801</v>
      </c>
      <c r="P19" s="244" t="s">
        <v>260</v>
      </c>
      <c r="Q19" s="242">
        <v>11</v>
      </c>
      <c r="R19" s="244" t="s">
        <v>260</v>
      </c>
      <c r="S19" s="242">
        <v>-180016</v>
      </c>
      <c r="T19" s="246">
        <v>-180016</v>
      </c>
      <c r="U19" s="245" t="s">
        <v>260</v>
      </c>
      <c r="V19" s="244" t="s">
        <v>260</v>
      </c>
      <c r="W19" s="233" t="s">
        <v>20</v>
      </c>
      <c r="X19" s="232" t="s">
        <v>104</v>
      </c>
    </row>
    <row r="20" spans="1:24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570520</v>
      </c>
      <c r="M20" s="247">
        <v>593515</v>
      </c>
      <c r="N20" s="244" t="s">
        <v>260</v>
      </c>
      <c r="O20" s="245" t="s">
        <v>260</v>
      </c>
      <c r="P20" s="244" t="s">
        <v>260</v>
      </c>
      <c r="Q20" s="242">
        <v>-22995</v>
      </c>
      <c r="R20" s="244" t="s">
        <v>260</v>
      </c>
      <c r="S20" s="242">
        <v>570520</v>
      </c>
      <c r="T20" s="246">
        <v>570520</v>
      </c>
      <c r="U20" s="245" t="s">
        <v>260</v>
      </c>
      <c r="V20" s="244" t="s">
        <v>260</v>
      </c>
      <c r="W20" s="233" t="s">
        <v>21</v>
      </c>
      <c r="X20" s="232" t="s">
        <v>106</v>
      </c>
    </row>
    <row r="21" spans="1:24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-317634</v>
      </c>
      <c r="L21" s="244" t="s">
        <v>260</v>
      </c>
      <c r="M21" s="249" t="s">
        <v>260</v>
      </c>
      <c r="N21" s="246">
        <v>-317634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-317634</v>
      </c>
      <c r="T21" s="246">
        <v>-317634</v>
      </c>
      <c r="U21" s="245" t="s">
        <v>260</v>
      </c>
      <c r="V21" s="244" t="s">
        <v>260</v>
      </c>
      <c r="W21" s="233" t="s">
        <v>22</v>
      </c>
      <c r="X21" s="232" t="s">
        <v>107</v>
      </c>
    </row>
    <row r="22" spans="1:24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-24162</v>
      </c>
      <c r="N22" s="246">
        <v>2390</v>
      </c>
      <c r="O22" s="245" t="s">
        <v>260</v>
      </c>
      <c r="P22" s="244" t="s">
        <v>260</v>
      </c>
      <c r="Q22" s="242">
        <v>2390</v>
      </c>
      <c r="R22" s="246">
        <v>-24162</v>
      </c>
      <c r="S22" s="242">
        <v>-21772</v>
      </c>
      <c r="T22" s="246">
        <v>-21772</v>
      </c>
      <c r="U22" s="245" t="s">
        <v>260</v>
      </c>
      <c r="V22" s="244" t="s">
        <v>260</v>
      </c>
      <c r="W22" s="233" t="s">
        <v>27</v>
      </c>
      <c r="X22" s="232" t="s">
        <v>108</v>
      </c>
    </row>
    <row r="23" spans="1:24" ht="28.5" customHeight="1">
      <c r="A23" s="229" t="s">
        <v>28</v>
      </c>
      <c r="B23" s="230" t="s">
        <v>18</v>
      </c>
      <c r="C23" s="245" t="s">
        <v>260</v>
      </c>
      <c r="D23" s="250">
        <v>669792.6896492429</v>
      </c>
      <c r="E23" s="245" t="s">
        <v>260</v>
      </c>
      <c r="F23" s="246">
        <v>313083.2243507579</v>
      </c>
      <c r="G23" s="245" t="s">
        <v>260</v>
      </c>
      <c r="H23" s="246">
        <v>19292</v>
      </c>
      <c r="I23" s="245" t="s">
        <v>260</v>
      </c>
      <c r="J23" s="246">
        <v>-33094.554999999935</v>
      </c>
      <c r="K23" s="245" t="s">
        <v>260</v>
      </c>
      <c r="L23" s="244" t="s">
        <v>260</v>
      </c>
      <c r="M23" s="247">
        <v>847779</v>
      </c>
      <c r="N23" s="246">
        <v>-6123</v>
      </c>
      <c r="O23" s="242">
        <v>-32655.640999999945</v>
      </c>
      <c r="P23" s="246">
        <v>18223</v>
      </c>
      <c r="Q23" s="242">
        <v>39681</v>
      </c>
      <c r="R23" s="246">
        <v>-56005</v>
      </c>
      <c r="S23" s="242">
        <v>854804.359</v>
      </c>
      <c r="T23" s="246">
        <v>925168.3590000009</v>
      </c>
      <c r="U23" s="245" t="s">
        <v>260</v>
      </c>
      <c r="V23" s="246">
        <v>-70364</v>
      </c>
      <c r="W23" s="233" t="s">
        <v>28</v>
      </c>
      <c r="X23" s="232" t="s">
        <v>54</v>
      </c>
    </row>
    <row r="24" spans="1:24" ht="28.5" customHeight="1">
      <c r="A24" s="229" t="s">
        <v>29</v>
      </c>
      <c r="B24" s="230" t="s">
        <v>109</v>
      </c>
      <c r="C24" s="242">
        <v>121662.83779625781</v>
      </c>
      <c r="D24" s="243" t="s">
        <v>260</v>
      </c>
      <c r="E24" s="242">
        <v>55409.31621340691</v>
      </c>
      <c r="F24" s="246">
        <v>-5662.614840335149</v>
      </c>
      <c r="G24" s="242">
        <v>2800</v>
      </c>
      <c r="H24" s="244" t="s">
        <v>260</v>
      </c>
      <c r="I24" s="242">
        <v>264</v>
      </c>
      <c r="J24" s="244" t="s">
        <v>260</v>
      </c>
      <c r="K24" s="245" t="s">
        <v>260</v>
      </c>
      <c r="L24" s="246">
        <v>142194</v>
      </c>
      <c r="M24" s="247">
        <v>54922</v>
      </c>
      <c r="N24" s="246">
        <v>78376</v>
      </c>
      <c r="O24" s="242">
        <v>18077.430000000008</v>
      </c>
      <c r="P24" s="246">
        <v>15496</v>
      </c>
      <c r="Q24" s="242">
        <v>-15866.476849999977</v>
      </c>
      <c r="R24" s="246">
        <v>148855.72200000007</v>
      </c>
      <c r="S24" s="242">
        <v>237269.10715966474</v>
      </c>
      <c r="T24" s="246">
        <v>379259.1071596649</v>
      </c>
      <c r="U24" s="242">
        <v>141990</v>
      </c>
      <c r="V24" s="244" t="s">
        <v>260</v>
      </c>
      <c r="W24" s="233" t="s">
        <v>29</v>
      </c>
      <c r="X24" s="232" t="s">
        <v>82</v>
      </c>
    </row>
    <row r="25" spans="1:24" ht="28.5" customHeight="1">
      <c r="A25" s="229" t="s">
        <v>30</v>
      </c>
      <c r="B25" s="230" t="s">
        <v>53</v>
      </c>
      <c r="C25" s="242">
        <v>-8433.275334305494</v>
      </c>
      <c r="D25" s="250">
        <v>11404.196560907876</v>
      </c>
      <c r="E25" s="242">
        <v>43078.82570272942</v>
      </c>
      <c r="F25" s="246">
        <v>129187.72964292415</v>
      </c>
      <c r="G25" s="242">
        <v>-2</v>
      </c>
      <c r="H25" s="246">
        <v>10307</v>
      </c>
      <c r="I25" s="242">
        <v>22519.463727941155</v>
      </c>
      <c r="J25" s="246">
        <v>-2460.7020640870687</v>
      </c>
      <c r="K25" s="245" t="s">
        <v>260</v>
      </c>
      <c r="L25" s="244" t="s">
        <v>260</v>
      </c>
      <c r="M25" s="249" t="s">
        <v>260</v>
      </c>
      <c r="N25" s="246">
        <v>11796.70199999999</v>
      </c>
      <c r="O25" s="245" t="s">
        <v>260</v>
      </c>
      <c r="P25" s="244" t="s">
        <v>260</v>
      </c>
      <c r="Q25" s="245" t="s">
        <v>260</v>
      </c>
      <c r="R25" s="246">
        <v>3598.00063153455</v>
      </c>
      <c r="S25" s="242">
        <v>57163.01409636508</v>
      </c>
      <c r="T25" s="246">
        <v>163832.9267712795</v>
      </c>
      <c r="U25" s="242">
        <v>111119</v>
      </c>
      <c r="V25" s="246">
        <v>4449.087325085684</v>
      </c>
      <c r="W25" s="233" t="s">
        <v>30</v>
      </c>
      <c r="X25" s="232" t="s">
        <v>55</v>
      </c>
    </row>
    <row r="26" spans="1:24" ht="28.5" customHeight="1">
      <c r="A26" s="229" t="s">
        <v>56</v>
      </c>
      <c r="B26" s="230" t="s">
        <v>58</v>
      </c>
      <c r="C26" s="242">
        <v>-973.7999999999993</v>
      </c>
      <c r="D26" s="243" t="s">
        <v>260</v>
      </c>
      <c r="E26" s="242">
        <v>16932.507508842187</v>
      </c>
      <c r="F26" s="246">
        <v>-51293</v>
      </c>
      <c r="G26" s="242">
        <v>11454.079288087625</v>
      </c>
      <c r="H26" s="246">
        <v>-3965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-78497.27433011582</v>
      </c>
      <c r="N26" s="244" t="s">
        <v>260</v>
      </c>
      <c r="O26" s="242">
        <v>34129.6016717164</v>
      </c>
      <c r="P26" s="244" t="s">
        <v>260</v>
      </c>
      <c r="Q26" s="242">
        <v>-15791.11413853045</v>
      </c>
      <c r="R26" s="246">
        <v>22798</v>
      </c>
      <c r="S26" s="242">
        <v>-32746.00000000006</v>
      </c>
      <c r="T26" s="246">
        <v>-32460</v>
      </c>
      <c r="U26" s="242">
        <v>286</v>
      </c>
      <c r="V26" s="244" t="s">
        <v>260</v>
      </c>
      <c r="W26" s="233" t="s">
        <v>56</v>
      </c>
      <c r="X26" s="232" t="s">
        <v>59</v>
      </c>
    </row>
    <row r="27" spans="1:24" ht="28.5" customHeight="1">
      <c r="A27" s="229" t="s">
        <v>57</v>
      </c>
      <c r="B27" s="230" t="s">
        <v>19</v>
      </c>
      <c r="C27" s="242">
        <v>33018.854</v>
      </c>
      <c r="D27" s="243" t="s">
        <v>260</v>
      </c>
      <c r="E27" s="242">
        <v>11073.710593651438</v>
      </c>
      <c r="F27" s="244" t="s">
        <v>260</v>
      </c>
      <c r="G27" s="242">
        <v>3591.1925830736664</v>
      </c>
      <c r="H27" s="244" t="s">
        <v>260</v>
      </c>
      <c r="I27" s="242">
        <v>-14.931000000000004</v>
      </c>
      <c r="J27" s="246">
        <v>340325.9999999994</v>
      </c>
      <c r="K27" s="245" t="s">
        <v>260</v>
      </c>
      <c r="L27" s="244" t="s">
        <v>260</v>
      </c>
      <c r="M27" s="247">
        <v>209268.53233610897</v>
      </c>
      <c r="N27" s="244" t="s">
        <v>260</v>
      </c>
      <c r="O27" s="242">
        <v>196579.17024382926</v>
      </c>
      <c r="P27" s="244" t="s">
        <v>260</v>
      </c>
      <c r="Q27" s="242">
        <v>-123985.5287566639</v>
      </c>
      <c r="R27" s="244" t="s">
        <v>260</v>
      </c>
      <c r="S27" s="242">
        <v>329530.9999999994</v>
      </c>
      <c r="T27" s="246">
        <v>340325.9999999994</v>
      </c>
      <c r="U27" s="242">
        <v>10795</v>
      </c>
      <c r="V27" s="244" t="s">
        <v>260</v>
      </c>
      <c r="W27" s="233" t="s">
        <v>57</v>
      </c>
      <c r="X27" s="232" t="s">
        <v>110</v>
      </c>
    </row>
    <row r="28" spans="1:24" ht="28.5" customHeight="1">
      <c r="A28" s="229" t="s">
        <v>31</v>
      </c>
      <c r="B28" s="230" t="s">
        <v>60</v>
      </c>
      <c r="C28" s="242">
        <v>-40688.17279834021</v>
      </c>
      <c r="D28" s="243" t="s">
        <v>260</v>
      </c>
      <c r="E28" s="242">
        <v>14438.1727983402</v>
      </c>
      <c r="F28" s="246">
        <v>-8173</v>
      </c>
      <c r="G28" s="242">
        <v>713</v>
      </c>
      <c r="H28" s="246">
        <v>23976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54500</v>
      </c>
      <c r="N28" s="244" t="s">
        <v>260</v>
      </c>
      <c r="O28" s="242">
        <v>36520</v>
      </c>
      <c r="P28" s="244" t="s">
        <v>260</v>
      </c>
      <c r="Q28" s="242">
        <v>-31870</v>
      </c>
      <c r="R28" s="246">
        <v>22877</v>
      </c>
      <c r="S28" s="242">
        <v>33612.99999999999</v>
      </c>
      <c r="T28" s="246">
        <v>38680</v>
      </c>
      <c r="U28" s="242">
        <v>5067</v>
      </c>
      <c r="V28" s="244" t="s">
        <v>260</v>
      </c>
      <c r="W28" s="233" t="s">
        <v>31</v>
      </c>
      <c r="X28" s="232" t="s">
        <v>61</v>
      </c>
    </row>
    <row r="29" spans="1:24" ht="28.5" customHeight="1">
      <c r="A29" s="229" t="s">
        <v>32</v>
      </c>
      <c r="B29" s="230" t="s">
        <v>17</v>
      </c>
      <c r="C29" s="242">
        <v>-22046.1429706692</v>
      </c>
      <c r="D29" s="243" t="s">
        <v>260</v>
      </c>
      <c r="E29" s="242">
        <v>4940.977970669159</v>
      </c>
      <c r="F29" s="244" t="s">
        <v>260</v>
      </c>
      <c r="G29" s="242">
        <v>1353</v>
      </c>
      <c r="H29" s="244" t="s">
        <v>260</v>
      </c>
      <c r="I29" s="245" t="s">
        <v>260</v>
      </c>
      <c r="J29" s="244" t="s">
        <v>260</v>
      </c>
      <c r="K29" s="245" t="s">
        <v>260</v>
      </c>
      <c r="L29" s="244" t="s">
        <v>260</v>
      </c>
      <c r="M29" s="247">
        <v>9015</v>
      </c>
      <c r="N29" s="246">
        <v>167825</v>
      </c>
      <c r="O29" s="242">
        <v>70131.16500000001</v>
      </c>
      <c r="P29" s="244" t="s">
        <v>260</v>
      </c>
      <c r="Q29" s="242">
        <v>104431</v>
      </c>
      <c r="R29" s="244" t="s">
        <v>260</v>
      </c>
      <c r="S29" s="242">
        <v>167824.99999999997</v>
      </c>
      <c r="T29" s="246">
        <v>167825</v>
      </c>
      <c r="U29" s="245" t="s">
        <v>260</v>
      </c>
      <c r="V29" s="244" t="s">
        <v>260</v>
      </c>
      <c r="W29" s="233" t="s">
        <v>32</v>
      </c>
      <c r="X29" s="232" t="s">
        <v>130</v>
      </c>
    </row>
    <row r="30" spans="1:24" ht="28.5" customHeight="1">
      <c r="A30" s="229" t="s">
        <v>33</v>
      </c>
      <c r="B30" s="230" t="s">
        <v>51</v>
      </c>
      <c r="C30" s="242">
        <v>-382952.07287405943</v>
      </c>
      <c r="D30" s="243" t="s">
        <v>260</v>
      </c>
      <c r="E30" s="242">
        <v>141063.4918688743</v>
      </c>
      <c r="F30" s="244" t="s">
        <v>260</v>
      </c>
      <c r="G30" s="242">
        <v>1520.0984181052481</v>
      </c>
      <c r="H30" s="244" t="s">
        <v>260</v>
      </c>
      <c r="I30" s="242">
        <v>25943.96554283826</v>
      </c>
      <c r="J30" s="244" t="s">
        <v>260</v>
      </c>
      <c r="K30" s="245" t="s">
        <v>260</v>
      </c>
      <c r="L30" s="244" t="s">
        <v>260</v>
      </c>
      <c r="M30" s="247">
        <v>129792.66497039606</v>
      </c>
      <c r="N30" s="246">
        <v>1494</v>
      </c>
      <c r="O30" s="242">
        <v>-61326.91844242136</v>
      </c>
      <c r="P30" s="244" t="s">
        <v>260</v>
      </c>
      <c r="Q30" s="242">
        <v>-31941.544544999982</v>
      </c>
      <c r="R30" s="246">
        <v>-179810</v>
      </c>
      <c r="S30" s="242">
        <v>-177900.3150612669</v>
      </c>
      <c r="T30" s="246">
        <v>-178316</v>
      </c>
      <c r="U30" s="242">
        <v>-415.68493873289844</v>
      </c>
      <c r="V30" s="244" t="s">
        <v>260</v>
      </c>
      <c r="W30" s="233" t="s">
        <v>33</v>
      </c>
      <c r="X30" s="232" t="s">
        <v>52</v>
      </c>
    </row>
    <row r="31" spans="1:24" ht="28.5" customHeight="1">
      <c r="A31" s="229" t="s">
        <v>34</v>
      </c>
      <c r="B31" s="230" t="s">
        <v>62</v>
      </c>
      <c r="C31" s="242">
        <v>31049.583490727473</v>
      </c>
      <c r="D31" s="243" t="s">
        <v>260</v>
      </c>
      <c r="E31" s="242">
        <v>12747.595347871935</v>
      </c>
      <c r="F31" s="246">
        <v>70068.1024</v>
      </c>
      <c r="G31" s="242">
        <v>14.266095588245992</v>
      </c>
      <c r="H31" s="244" t="s">
        <v>260</v>
      </c>
      <c r="I31" s="242">
        <v>4188.442196382612</v>
      </c>
      <c r="J31" s="244" t="s">
        <v>260</v>
      </c>
      <c r="K31" s="245" t="s">
        <v>260</v>
      </c>
      <c r="L31" s="244" t="s">
        <v>260</v>
      </c>
      <c r="M31" s="247">
        <v>3157.7125057750404</v>
      </c>
      <c r="N31" s="246">
        <v>1944.03341</v>
      </c>
      <c r="O31" s="242">
        <v>2273.803939605056</v>
      </c>
      <c r="P31" s="246">
        <v>720</v>
      </c>
      <c r="Q31" s="242">
        <v>9460.466216806706</v>
      </c>
      <c r="R31" s="246">
        <v>8102</v>
      </c>
      <c r="S31" s="242">
        <v>62891.86979275707</v>
      </c>
      <c r="T31" s="246">
        <v>80834.13581</v>
      </c>
      <c r="U31" s="242">
        <v>17942.266017242942</v>
      </c>
      <c r="V31" s="244" t="s">
        <v>260</v>
      </c>
      <c r="W31" s="233" t="s">
        <v>34</v>
      </c>
      <c r="X31" s="232" t="s">
        <v>63</v>
      </c>
    </row>
    <row r="32" spans="1:24" ht="28.5" customHeight="1">
      <c r="A32" s="229" t="s">
        <v>35</v>
      </c>
      <c r="B32" s="230" t="s">
        <v>64</v>
      </c>
      <c r="C32" s="242">
        <v>-78783.09453896902</v>
      </c>
      <c r="D32" s="243" t="s">
        <v>260</v>
      </c>
      <c r="E32" s="242">
        <v>-29835</v>
      </c>
      <c r="F32" s="246">
        <v>7245.843095030636</v>
      </c>
      <c r="G32" s="242">
        <v>-13</v>
      </c>
      <c r="H32" s="246">
        <v>-7565.854999999981</v>
      </c>
      <c r="I32" s="242">
        <v>-18717</v>
      </c>
      <c r="J32" s="244" t="s">
        <v>260</v>
      </c>
      <c r="K32" s="245" t="s">
        <v>260</v>
      </c>
      <c r="L32" s="244" t="s">
        <v>260</v>
      </c>
      <c r="M32" s="247">
        <v>-3204</v>
      </c>
      <c r="N32" s="246">
        <v>-27171</v>
      </c>
      <c r="O32" s="242">
        <v>-682</v>
      </c>
      <c r="P32" s="246">
        <v>31255</v>
      </c>
      <c r="Q32" s="242">
        <v>-12862</v>
      </c>
      <c r="R32" s="246">
        <v>-6649</v>
      </c>
      <c r="S32" s="242">
        <v>-144096.09453896902</v>
      </c>
      <c r="T32" s="246">
        <v>-2885.011904969346</v>
      </c>
      <c r="U32" s="242">
        <v>141211.08263399967</v>
      </c>
      <c r="V32" s="244" t="s">
        <v>260</v>
      </c>
      <c r="W32" s="233" t="s">
        <v>35</v>
      </c>
      <c r="X32" s="232" t="s">
        <v>65</v>
      </c>
    </row>
    <row r="33" spans="1:24" ht="28.5" customHeight="1">
      <c r="A33" s="229" t="s">
        <v>36</v>
      </c>
      <c r="B33" s="230" t="s">
        <v>11</v>
      </c>
      <c r="C33" s="242">
        <v>725537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725537</v>
      </c>
      <c r="Q33" s="245" t="s">
        <v>260</v>
      </c>
      <c r="R33" s="244" t="s">
        <v>260</v>
      </c>
      <c r="S33" s="242">
        <v>725537</v>
      </c>
      <c r="T33" s="246">
        <v>725537</v>
      </c>
      <c r="U33" s="245" t="s">
        <v>260</v>
      </c>
      <c r="V33" s="244" t="s">
        <v>260</v>
      </c>
      <c r="W33" s="233" t="s">
        <v>36</v>
      </c>
      <c r="X33" s="232" t="s">
        <v>111</v>
      </c>
    </row>
    <row r="34" spans="1:24" ht="28.5" customHeight="1">
      <c r="A34" s="229" t="s">
        <v>37</v>
      </c>
      <c r="B34" s="230" t="s">
        <v>66</v>
      </c>
      <c r="C34" s="242">
        <v>74998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74998</v>
      </c>
      <c r="Q34" s="245" t="s">
        <v>260</v>
      </c>
      <c r="R34" s="244" t="s">
        <v>260</v>
      </c>
      <c r="S34" s="242">
        <v>74998</v>
      </c>
      <c r="T34" s="246">
        <v>74998</v>
      </c>
      <c r="U34" s="245" t="s">
        <v>260</v>
      </c>
      <c r="V34" s="244" t="s">
        <v>260</v>
      </c>
      <c r="W34" s="233" t="s">
        <v>37</v>
      </c>
      <c r="X34" s="232" t="s">
        <v>67</v>
      </c>
    </row>
    <row r="35" spans="1:24" ht="28.5" customHeight="1">
      <c r="A35" s="229" t="s">
        <v>38</v>
      </c>
      <c r="B35" s="230" t="s">
        <v>152</v>
      </c>
      <c r="C35" s="242">
        <v>146349.47115102736</v>
      </c>
      <c r="D35" s="250">
        <v>5409.820257515239</v>
      </c>
      <c r="E35" s="242">
        <v>661958.227540738</v>
      </c>
      <c r="F35" s="246">
        <v>842637.3024342501</v>
      </c>
      <c r="G35" s="242">
        <v>23106.744999999995</v>
      </c>
      <c r="H35" s="246">
        <v>-10750.679000000062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831414.4436917653</v>
      </c>
      <c r="T35" s="246">
        <v>837296.4436917654</v>
      </c>
      <c r="U35" s="242">
        <v>-3409</v>
      </c>
      <c r="V35" s="246">
        <v>-9291</v>
      </c>
      <c r="W35" s="233" t="s">
        <v>38</v>
      </c>
      <c r="X35" s="232" t="s">
        <v>68</v>
      </c>
    </row>
    <row r="36" spans="1:24" ht="28.5" customHeight="1">
      <c r="A36" s="229" t="s">
        <v>45</v>
      </c>
      <c r="B36" s="230" t="s">
        <v>70</v>
      </c>
      <c r="C36" s="242">
        <v>29285</v>
      </c>
      <c r="D36" s="243" t="s">
        <v>260</v>
      </c>
      <c r="E36" s="242">
        <v>150269</v>
      </c>
      <c r="F36" s="244" t="s">
        <v>260</v>
      </c>
      <c r="G36" s="242">
        <v>1295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1015</v>
      </c>
      <c r="N36" s="244" t="s">
        <v>260</v>
      </c>
      <c r="O36" s="247">
        <v>29</v>
      </c>
      <c r="P36" s="244" t="s">
        <v>260</v>
      </c>
      <c r="Q36" s="247">
        <v>55470</v>
      </c>
      <c r="R36" s="244" t="s">
        <v>260</v>
      </c>
      <c r="S36" s="242">
        <v>237363</v>
      </c>
      <c r="T36" s="244" t="s">
        <v>260</v>
      </c>
      <c r="U36" s="245" t="s">
        <v>260</v>
      </c>
      <c r="V36" s="246">
        <v>237363</v>
      </c>
      <c r="W36" s="233" t="s">
        <v>45</v>
      </c>
      <c r="X36" s="232" t="s">
        <v>112</v>
      </c>
    </row>
    <row r="37" spans="1:24" ht="28.5" customHeight="1">
      <c r="A37" s="229" t="s">
        <v>46</v>
      </c>
      <c r="B37" s="230" t="s">
        <v>71</v>
      </c>
      <c r="C37" s="242">
        <v>301633.55</v>
      </c>
      <c r="D37" s="243" t="s">
        <v>260</v>
      </c>
      <c r="E37" s="242">
        <v>21211.457566066892</v>
      </c>
      <c r="F37" s="246">
        <v>105555.5</v>
      </c>
      <c r="G37" s="242">
        <v>-73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-8356</v>
      </c>
      <c r="N37" s="244" t="s">
        <v>260</v>
      </c>
      <c r="O37" s="242">
        <v>422278.54443393316</v>
      </c>
      <c r="P37" s="244" t="s">
        <v>260</v>
      </c>
      <c r="Q37" s="242">
        <v>-7326.552000000001</v>
      </c>
      <c r="R37" s="246">
        <v>4612</v>
      </c>
      <c r="S37" s="242">
        <v>729368</v>
      </c>
      <c r="T37" s="246">
        <v>110167.5</v>
      </c>
      <c r="U37" s="242">
        <v>110167.5</v>
      </c>
      <c r="V37" s="246">
        <v>729368</v>
      </c>
      <c r="W37" s="233" t="s">
        <v>46</v>
      </c>
      <c r="X37" s="232" t="s">
        <v>113</v>
      </c>
    </row>
    <row r="38" spans="1:24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888892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888892</v>
      </c>
      <c r="T38" s="244" t="s">
        <v>260</v>
      </c>
      <c r="U38" s="245" t="s">
        <v>260</v>
      </c>
      <c r="V38" s="246">
        <v>888892</v>
      </c>
      <c r="W38" s="233" t="s">
        <v>69</v>
      </c>
      <c r="X38" s="232" t="s">
        <v>115</v>
      </c>
    </row>
    <row r="39" spans="1:24" s="17" customFormat="1" ht="28.5" customHeight="1">
      <c r="A39" s="229" t="s">
        <v>72</v>
      </c>
      <c r="B39" s="230" t="s">
        <v>116</v>
      </c>
      <c r="C39" s="242">
        <v>-50742.38168309734</v>
      </c>
      <c r="D39" s="243" t="s">
        <v>260</v>
      </c>
      <c r="E39" s="242">
        <v>498416.469820992</v>
      </c>
      <c r="F39" s="244" t="s">
        <v>260</v>
      </c>
      <c r="G39" s="242">
        <v>24300.70899999996</v>
      </c>
      <c r="H39" s="244" t="s">
        <v>260</v>
      </c>
      <c r="I39" s="242">
        <v>139283.23635950172</v>
      </c>
      <c r="J39" s="244" t="s">
        <v>260</v>
      </c>
      <c r="K39" s="242">
        <v>-5341.350613790564</v>
      </c>
      <c r="L39" s="244" t="s">
        <v>260</v>
      </c>
      <c r="M39" s="247">
        <v>-619718</v>
      </c>
      <c r="N39" s="244" t="s">
        <v>260</v>
      </c>
      <c r="O39" s="242">
        <v>-93015.56705622631</v>
      </c>
      <c r="P39" s="244" t="s">
        <v>260</v>
      </c>
      <c r="Q39" s="242">
        <v>-120954.80051846546</v>
      </c>
      <c r="R39" s="244" t="s">
        <v>260</v>
      </c>
      <c r="S39" s="242">
        <v>-227771.68469108595</v>
      </c>
      <c r="T39" s="244" t="s">
        <v>260</v>
      </c>
      <c r="U39" s="242">
        <v>51195.59736600035</v>
      </c>
      <c r="V39" s="246">
        <v>-176576.08732508577</v>
      </c>
      <c r="W39" s="233" t="s">
        <v>72</v>
      </c>
      <c r="X39" s="232" t="s">
        <v>117</v>
      </c>
    </row>
    <row r="40" spans="1:24" s="63" customFormat="1" ht="28.5" customHeight="1">
      <c r="A40" s="234"/>
      <c r="B40" s="235" t="s">
        <v>76</v>
      </c>
      <c r="C40" s="245">
        <v>2210172.3962760693</v>
      </c>
      <c r="D40" s="243">
        <v>686606.706467666</v>
      </c>
      <c r="E40" s="245">
        <v>1790983.5457692174</v>
      </c>
      <c r="F40" s="244">
        <v>1402649.0870826277</v>
      </c>
      <c r="G40" s="245">
        <v>57872.794384854744</v>
      </c>
      <c r="H40" s="244">
        <v>31293.465999999957</v>
      </c>
      <c r="I40" s="245">
        <v>169051.14795213338</v>
      </c>
      <c r="J40" s="244">
        <v>304770.7429359124</v>
      </c>
      <c r="K40" s="245">
        <v>565916.6493862094</v>
      </c>
      <c r="L40" s="244">
        <v>652612</v>
      </c>
      <c r="M40" s="249">
        <v>1128780.635482164</v>
      </c>
      <c r="N40" s="244">
        <v>1531030.73541</v>
      </c>
      <c r="O40" s="245">
        <v>759474.0807904364</v>
      </c>
      <c r="P40" s="244">
        <v>866229</v>
      </c>
      <c r="Q40" s="245">
        <v>-244902.55059185307</v>
      </c>
      <c r="R40" s="244">
        <v>-55786.27736846538</v>
      </c>
      <c r="S40" s="245">
        <v>6437348.699449232</v>
      </c>
      <c r="T40" s="244">
        <v>5419405.46052774</v>
      </c>
      <c r="U40" s="245">
        <v>789417.76107851</v>
      </c>
      <c r="V40" s="244">
        <v>1807361</v>
      </c>
      <c r="W40" s="236"/>
      <c r="X40" s="237" t="s">
        <v>47</v>
      </c>
    </row>
    <row r="41" spans="1:24" s="65" customFormat="1" ht="28.5" customHeight="1" thickBot="1">
      <c r="A41" s="238" t="s">
        <v>86</v>
      </c>
      <c r="B41" s="239"/>
      <c r="C41" s="251">
        <v>1523566</v>
      </c>
      <c r="D41" s="252"/>
      <c r="E41" s="251">
        <v>388334</v>
      </c>
      <c r="F41" s="253"/>
      <c r="G41" s="251">
        <v>26579</v>
      </c>
      <c r="H41" s="253"/>
      <c r="I41" s="251">
        <v>-135720</v>
      </c>
      <c r="J41" s="253"/>
      <c r="K41" s="251">
        <v>-86695</v>
      </c>
      <c r="L41" s="253"/>
      <c r="M41" s="254">
        <v>-402250</v>
      </c>
      <c r="N41" s="253"/>
      <c r="O41" s="251">
        <v>-106755</v>
      </c>
      <c r="P41" s="253"/>
      <c r="Q41" s="251">
        <v>-189116</v>
      </c>
      <c r="R41" s="253"/>
      <c r="S41" s="251">
        <v>1017943</v>
      </c>
      <c r="T41" s="253"/>
      <c r="U41" s="251">
        <v>-1017943</v>
      </c>
      <c r="V41" s="253"/>
      <c r="W41" s="240"/>
      <c r="X41" s="241" t="s">
        <v>125</v>
      </c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60" zoomScaleNormal="60" zoomScaleSheetLayoutView="57" zoomScalePageLayoutView="0" workbookViewId="0" topLeftCell="A1">
      <selection activeCell="F12" sqref="F12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122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123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79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4" ht="28.5" customHeight="1" thickTop="1">
      <c r="A13" s="229" t="s">
        <v>4</v>
      </c>
      <c r="B13" s="230" t="s">
        <v>10</v>
      </c>
      <c r="C13" s="242">
        <v>50235.88140932354</v>
      </c>
      <c r="D13" s="243" t="s">
        <v>260</v>
      </c>
      <c r="E13" s="242">
        <v>10868.041542798805</v>
      </c>
      <c r="F13" s="244" t="s">
        <v>260</v>
      </c>
      <c r="G13" s="242">
        <v>-227.92499999999995</v>
      </c>
      <c r="H13" s="244" t="s">
        <v>260</v>
      </c>
      <c r="I13" s="242">
        <v>-9.15801036654615</v>
      </c>
      <c r="J13" s="244" t="s">
        <v>260</v>
      </c>
      <c r="K13" s="245" t="s">
        <v>260</v>
      </c>
      <c r="L13" s="246">
        <v>65868</v>
      </c>
      <c r="M13" s="247">
        <v>5349</v>
      </c>
      <c r="N13" s="244" t="s">
        <v>260</v>
      </c>
      <c r="O13" s="242">
        <v>-854.6</v>
      </c>
      <c r="P13" s="244" t="s">
        <v>260</v>
      </c>
      <c r="Q13" s="242">
        <v>506.7600582442233</v>
      </c>
      <c r="R13" s="244" t="s">
        <v>260</v>
      </c>
      <c r="S13" s="242">
        <v>65868.00000000001</v>
      </c>
      <c r="T13" s="248">
        <v>65868</v>
      </c>
      <c r="U13" s="245" t="s">
        <v>260</v>
      </c>
      <c r="V13" s="244" t="s">
        <v>260</v>
      </c>
      <c r="W13" s="231" t="s">
        <v>4</v>
      </c>
      <c r="X13" s="232" t="s">
        <v>96</v>
      </c>
    </row>
    <row r="14" spans="1:24" ht="28.5" customHeight="1">
      <c r="A14" s="229" t="s">
        <v>5</v>
      </c>
      <c r="B14" s="230" t="s">
        <v>97</v>
      </c>
      <c r="C14" s="242">
        <v>417238.18840887025</v>
      </c>
      <c r="D14" s="243" t="s">
        <v>260</v>
      </c>
      <c r="E14" s="242">
        <v>83460.50154450093</v>
      </c>
      <c r="F14" s="244" t="s">
        <v>260</v>
      </c>
      <c r="G14" s="242">
        <v>-1971.924000000001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8728</v>
      </c>
      <c r="N14" s="246">
        <v>539134</v>
      </c>
      <c r="O14" s="242">
        <v>-6043.527999999991</v>
      </c>
      <c r="P14" s="244" t="s">
        <v>260</v>
      </c>
      <c r="Q14" s="242">
        <v>17524.76204662834</v>
      </c>
      <c r="R14" s="244" t="s">
        <v>260</v>
      </c>
      <c r="S14" s="242">
        <v>518935.99999999953</v>
      </c>
      <c r="T14" s="246">
        <v>539134</v>
      </c>
      <c r="U14" s="242">
        <v>20198</v>
      </c>
      <c r="V14" s="244" t="s">
        <v>260</v>
      </c>
      <c r="W14" s="233" t="s">
        <v>5</v>
      </c>
      <c r="X14" s="232" t="s">
        <v>48</v>
      </c>
    </row>
    <row r="15" spans="1:24" ht="28.5" customHeight="1">
      <c r="A15" s="229" t="s">
        <v>6</v>
      </c>
      <c r="B15" s="230" t="s">
        <v>98</v>
      </c>
      <c r="C15" s="242">
        <v>813111.4735765122</v>
      </c>
      <c r="D15" s="243" t="s">
        <v>260</v>
      </c>
      <c r="E15" s="242">
        <v>246018.23298554006</v>
      </c>
      <c r="F15" s="244" t="s">
        <v>260</v>
      </c>
      <c r="G15" s="242">
        <v>5775.695000000007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9029</v>
      </c>
      <c r="N15" s="246">
        <v>1120479</v>
      </c>
      <c r="O15" s="242">
        <v>74757.98600000003</v>
      </c>
      <c r="P15" s="244" t="s">
        <v>260</v>
      </c>
      <c r="Q15" s="242">
        <v>-90867.38756205433</v>
      </c>
      <c r="R15" s="244" t="s">
        <v>260</v>
      </c>
      <c r="S15" s="242">
        <v>1057824.9999999981</v>
      </c>
      <c r="T15" s="246">
        <v>1120479</v>
      </c>
      <c r="U15" s="242">
        <v>62654</v>
      </c>
      <c r="V15" s="244" t="s">
        <v>260</v>
      </c>
      <c r="W15" s="233" t="s">
        <v>6</v>
      </c>
      <c r="X15" s="232" t="s">
        <v>99</v>
      </c>
    </row>
    <row r="16" spans="1:24" ht="28.5" customHeight="1">
      <c r="A16" s="229" t="s">
        <v>7</v>
      </c>
      <c r="B16" s="230" t="s">
        <v>100</v>
      </c>
      <c r="C16" s="242">
        <v>278458.6670023117</v>
      </c>
      <c r="D16" s="243" t="s">
        <v>260</v>
      </c>
      <c r="E16" s="242">
        <v>80.91499768830727</v>
      </c>
      <c r="F16" s="244" t="s">
        <v>260</v>
      </c>
      <c r="G16" s="242">
        <v>-8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-79027</v>
      </c>
      <c r="N16" s="244" t="s">
        <v>260</v>
      </c>
      <c r="O16" s="242">
        <v>715.418</v>
      </c>
      <c r="P16" s="244" t="s">
        <v>260</v>
      </c>
      <c r="Q16" s="242">
        <v>1211</v>
      </c>
      <c r="R16" s="244" t="s">
        <v>260</v>
      </c>
      <c r="S16" s="242">
        <v>201431</v>
      </c>
      <c r="T16" s="244" t="s">
        <v>260</v>
      </c>
      <c r="U16" s="245" t="s">
        <v>260</v>
      </c>
      <c r="V16" s="246">
        <v>201431</v>
      </c>
      <c r="W16" s="233" t="s">
        <v>7</v>
      </c>
      <c r="X16" s="232" t="s">
        <v>101</v>
      </c>
    </row>
    <row r="17" spans="1:24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6617</v>
      </c>
      <c r="J17" s="244" t="s">
        <v>260</v>
      </c>
      <c r="K17" s="245" t="s">
        <v>260</v>
      </c>
      <c r="L17" s="246">
        <v>25165</v>
      </c>
      <c r="M17" s="249" t="s">
        <v>260</v>
      </c>
      <c r="N17" s="246">
        <v>-18447</v>
      </c>
      <c r="O17" s="245" t="s">
        <v>260</v>
      </c>
      <c r="P17" s="244" t="s">
        <v>260</v>
      </c>
      <c r="Q17" s="245" t="s">
        <v>260</v>
      </c>
      <c r="R17" s="246">
        <v>-101</v>
      </c>
      <c r="S17" s="242">
        <v>6617</v>
      </c>
      <c r="T17" s="246">
        <v>6617</v>
      </c>
      <c r="U17" s="245" t="s">
        <v>260</v>
      </c>
      <c r="V17" s="244" t="s">
        <v>260</v>
      </c>
      <c r="W17" s="233" t="s">
        <v>8</v>
      </c>
      <c r="X17" s="232" t="s">
        <v>102</v>
      </c>
    </row>
    <row r="18" spans="1:24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-25050</v>
      </c>
      <c r="M18" s="247">
        <v>-25050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-25050</v>
      </c>
      <c r="T18" s="246">
        <v>-25050</v>
      </c>
      <c r="U18" s="245" t="s">
        <v>260</v>
      </c>
      <c r="V18" s="244" t="s">
        <v>260</v>
      </c>
      <c r="W18" s="233" t="s">
        <v>9</v>
      </c>
      <c r="X18" s="232" t="s">
        <v>103</v>
      </c>
    </row>
    <row r="19" spans="1:24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125211</v>
      </c>
      <c r="M19" s="247">
        <v>124243</v>
      </c>
      <c r="N19" s="244" t="s">
        <v>260</v>
      </c>
      <c r="O19" s="242">
        <v>1082</v>
      </c>
      <c r="P19" s="244" t="s">
        <v>260</v>
      </c>
      <c r="Q19" s="242">
        <v>-114</v>
      </c>
      <c r="R19" s="244" t="s">
        <v>260</v>
      </c>
      <c r="S19" s="242">
        <v>125211</v>
      </c>
      <c r="T19" s="246">
        <v>125211</v>
      </c>
      <c r="U19" s="245" t="s">
        <v>260</v>
      </c>
      <c r="V19" s="244" t="s">
        <v>260</v>
      </c>
      <c r="W19" s="233" t="s">
        <v>20</v>
      </c>
      <c r="X19" s="232" t="s">
        <v>104</v>
      </c>
    </row>
    <row r="20" spans="1:24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-42065</v>
      </c>
      <c r="M20" s="247">
        <v>-74030</v>
      </c>
      <c r="N20" s="244" t="s">
        <v>260</v>
      </c>
      <c r="O20" s="245" t="s">
        <v>260</v>
      </c>
      <c r="P20" s="244" t="s">
        <v>260</v>
      </c>
      <c r="Q20" s="242">
        <v>31965</v>
      </c>
      <c r="R20" s="244" t="s">
        <v>260</v>
      </c>
      <c r="S20" s="242">
        <v>-42065</v>
      </c>
      <c r="T20" s="246">
        <v>-42065</v>
      </c>
      <c r="U20" s="245" t="s">
        <v>260</v>
      </c>
      <c r="V20" s="244" t="s">
        <v>260</v>
      </c>
      <c r="W20" s="233" t="s">
        <v>21</v>
      </c>
      <c r="X20" s="232" t="s">
        <v>106</v>
      </c>
    </row>
    <row r="21" spans="1:24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-64647</v>
      </c>
      <c r="L21" s="244" t="s">
        <v>260</v>
      </c>
      <c r="M21" s="249" t="s">
        <v>260</v>
      </c>
      <c r="N21" s="246">
        <v>-64647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-64647</v>
      </c>
      <c r="T21" s="246">
        <v>-64647</v>
      </c>
      <c r="U21" s="245" t="s">
        <v>260</v>
      </c>
      <c r="V21" s="244" t="s">
        <v>260</v>
      </c>
      <c r="W21" s="233" t="s">
        <v>22</v>
      </c>
      <c r="X21" s="232" t="s">
        <v>107</v>
      </c>
    </row>
    <row r="22" spans="1:24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31675</v>
      </c>
      <c r="N22" s="246">
        <v>1981</v>
      </c>
      <c r="O22" s="245" t="s">
        <v>260</v>
      </c>
      <c r="P22" s="244" t="s">
        <v>260</v>
      </c>
      <c r="Q22" s="242">
        <v>1981</v>
      </c>
      <c r="R22" s="246">
        <v>31675</v>
      </c>
      <c r="S22" s="242">
        <v>33656</v>
      </c>
      <c r="T22" s="246">
        <v>33656</v>
      </c>
      <c r="U22" s="245" t="s">
        <v>260</v>
      </c>
      <c r="V22" s="244" t="s">
        <v>260</v>
      </c>
      <c r="W22" s="233" t="s">
        <v>27</v>
      </c>
      <c r="X22" s="232" t="s">
        <v>108</v>
      </c>
    </row>
    <row r="23" spans="1:24" ht="28.5" customHeight="1">
      <c r="A23" s="229" t="s">
        <v>28</v>
      </c>
      <c r="B23" s="230" t="s">
        <v>18</v>
      </c>
      <c r="C23" s="245" t="s">
        <v>260</v>
      </c>
      <c r="D23" s="250">
        <v>723880.68372426</v>
      </c>
      <c r="E23" s="245" t="s">
        <v>260</v>
      </c>
      <c r="F23" s="246">
        <v>314918.09209243767</v>
      </c>
      <c r="G23" s="245" t="s">
        <v>260</v>
      </c>
      <c r="H23" s="246">
        <v>44055</v>
      </c>
      <c r="I23" s="245" t="s">
        <v>260</v>
      </c>
      <c r="J23" s="246">
        <v>-134817.56000000006</v>
      </c>
      <c r="K23" s="245" t="s">
        <v>260</v>
      </c>
      <c r="L23" s="244" t="s">
        <v>260</v>
      </c>
      <c r="M23" s="247">
        <v>1276839</v>
      </c>
      <c r="N23" s="246">
        <v>-2142</v>
      </c>
      <c r="O23" s="242">
        <v>-11189.094999999972</v>
      </c>
      <c r="P23" s="246">
        <v>22877</v>
      </c>
      <c r="Q23" s="242">
        <v>3240.662800995691</v>
      </c>
      <c r="R23" s="246">
        <v>48806.35198429832</v>
      </c>
      <c r="S23" s="242">
        <v>1268890.5678009957</v>
      </c>
      <c r="T23" s="246">
        <v>1017577.5678009959</v>
      </c>
      <c r="U23" s="245" t="s">
        <v>260</v>
      </c>
      <c r="V23" s="246">
        <v>251313</v>
      </c>
      <c r="W23" s="233" t="s">
        <v>28</v>
      </c>
      <c r="X23" s="232" t="s">
        <v>54</v>
      </c>
    </row>
    <row r="24" spans="1:24" ht="28.5" customHeight="1">
      <c r="A24" s="229" t="s">
        <v>29</v>
      </c>
      <c r="B24" s="230" t="s">
        <v>109</v>
      </c>
      <c r="C24" s="242">
        <v>73404.9321796227</v>
      </c>
      <c r="D24" s="243" t="s">
        <v>260</v>
      </c>
      <c r="E24" s="242">
        <v>59922.86084452638</v>
      </c>
      <c r="F24" s="246">
        <v>-371.4576808221209</v>
      </c>
      <c r="G24" s="242">
        <v>-800</v>
      </c>
      <c r="H24" s="244" t="s">
        <v>260</v>
      </c>
      <c r="I24" s="242">
        <v>-1500</v>
      </c>
      <c r="J24" s="244" t="s">
        <v>260</v>
      </c>
      <c r="K24" s="245" t="s">
        <v>260</v>
      </c>
      <c r="L24" s="246">
        <v>308875</v>
      </c>
      <c r="M24" s="247">
        <v>-36711</v>
      </c>
      <c r="N24" s="246">
        <v>-54652</v>
      </c>
      <c r="O24" s="242">
        <v>15281.867000000013</v>
      </c>
      <c r="P24" s="246">
        <v>-11111</v>
      </c>
      <c r="Q24" s="242">
        <v>24156.20844051882</v>
      </c>
      <c r="R24" s="246">
        <v>200349.32614549017</v>
      </c>
      <c r="S24" s="242">
        <v>133754.86846466793</v>
      </c>
      <c r="T24" s="246">
        <v>443089.86846466805</v>
      </c>
      <c r="U24" s="242">
        <v>309335</v>
      </c>
      <c r="V24" s="244" t="s">
        <v>260</v>
      </c>
      <c r="W24" s="233" t="s">
        <v>29</v>
      </c>
      <c r="X24" s="232" t="s">
        <v>82</v>
      </c>
    </row>
    <row r="25" spans="1:24" ht="28.5" customHeight="1">
      <c r="A25" s="229" t="s">
        <v>30</v>
      </c>
      <c r="B25" s="230" t="s">
        <v>53</v>
      </c>
      <c r="C25" s="242">
        <v>3153.083289518894</v>
      </c>
      <c r="D25" s="250">
        <v>-1584.3559742114157</v>
      </c>
      <c r="E25" s="242">
        <v>40487.47368327099</v>
      </c>
      <c r="F25" s="246">
        <v>20647.699896533566</v>
      </c>
      <c r="G25" s="242">
        <v>2</v>
      </c>
      <c r="H25" s="246">
        <v>7629</v>
      </c>
      <c r="I25" s="242">
        <v>-10772.953107645502</v>
      </c>
      <c r="J25" s="246">
        <v>-5409.544785711572</v>
      </c>
      <c r="K25" s="245" t="s">
        <v>260</v>
      </c>
      <c r="L25" s="244" t="s">
        <v>260</v>
      </c>
      <c r="M25" s="249" t="s">
        <v>260</v>
      </c>
      <c r="N25" s="246">
        <v>-19625.780000000028</v>
      </c>
      <c r="O25" s="245" t="s">
        <v>260</v>
      </c>
      <c r="P25" s="244" t="s">
        <v>260</v>
      </c>
      <c r="Q25" s="245" t="s">
        <v>260</v>
      </c>
      <c r="R25" s="246">
        <v>252.03702517496913</v>
      </c>
      <c r="S25" s="242">
        <v>32869.60386514438</v>
      </c>
      <c r="T25" s="246">
        <v>1909.0561617855192</v>
      </c>
      <c r="U25" s="242">
        <v>-25181</v>
      </c>
      <c r="V25" s="246">
        <v>5779.547703358701</v>
      </c>
      <c r="W25" s="233" t="s">
        <v>30</v>
      </c>
      <c r="X25" s="232" t="s">
        <v>55</v>
      </c>
    </row>
    <row r="26" spans="1:24" ht="28.5" customHeight="1">
      <c r="A26" s="229" t="s">
        <v>56</v>
      </c>
      <c r="B26" s="230" t="s">
        <v>58</v>
      </c>
      <c r="C26" s="242">
        <v>-856.0800000000017</v>
      </c>
      <c r="D26" s="243" t="s">
        <v>260</v>
      </c>
      <c r="E26" s="242">
        <v>12667.458787481402</v>
      </c>
      <c r="F26" s="246">
        <v>-93623.33769945754</v>
      </c>
      <c r="G26" s="242">
        <v>-27062.269079265043</v>
      </c>
      <c r="H26" s="246">
        <v>-598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-33286.883543875854</v>
      </c>
      <c r="N26" s="244" t="s">
        <v>260</v>
      </c>
      <c r="O26" s="242">
        <v>-9923.64547548935</v>
      </c>
      <c r="P26" s="244" t="s">
        <v>260</v>
      </c>
      <c r="Q26" s="242">
        <v>29915.419311148755</v>
      </c>
      <c r="R26" s="246">
        <v>65685.33769945748</v>
      </c>
      <c r="S26" s="242">
        <v>-28546.000000000087</v>
      </c>
      <c r="T26" s="246">
        <v>-28536.00000000006</v>
      </c>
      <c r="U26" s="242">
        <v>10</v>
      </c>
      <c r="V26" s="244" t="s">
        <v>260</v>
      </c>
      <c r="W26" s="233" t="s">
        <v>56</v>
      </c>
      <c r="X26" s="232" t="s">
        <v>59</v>
      </c>
    </row>
    <row r="27" spans="1:24" ht="28.5" customHeight="1">
      <c r="A27" s="229" t="s">
        <v>57</v>
      </c>
      <c r="B27" s="230" t="s">
        <v>19</v>
      </c>
      <c r="C27" s="242">
        <v>3333.943899999991</v>
      </c>
      <c r="D27" s="243" t="s">
        <v>260</v>
      </c>
      <c r="E27" s="242">
        <v>-1025.4354994884525</v>
      </c>
      <c r="F27" s="244" t="s">
        <v>260</v>
      </c>
      <c r="G27" s="242">
        <v>1199.9204119223577</v>
      </c>
      <c r="H27" s="244" t="s">
        <v>260</v>
      </c>
      <c r="I27" s="242">
        <v>38.764</v>
      </c>
      <c r="J27" s="246">
        <v>204018.00000000137</v>
      </c>
      <c r="K27" s="245" t="s">
        <v>260</v>
      </c>
      <c r="L27" s="244" t="s">
        <v>260</v>
      </c>
      <c r="M27" s="247">
        <v>51626.924365109066</v>
      </c>
      <c r="N27" s="244" t="s">
        <v>260</v>
      </c>
      <c r="O27" s="242">
        <v>137501.28947569965</v>
      </c>
      <c r="P27" s="244" t="s">
        <v>260</v>
      </c>
      <c r="Q27" s="242">
        <v>20638.593346758746</v>
      </c>
      <c r="R27" s="244" t="s">
        <v>260</v>
      </c>
      <c r="S27" s="242">
        <v>213314.00000000137</v>
      </c>
      <c r="T27" s="246">
        <v>204018.00000000137</v>
      </c>
      <c r="U27" s="242">
        <v>-9296</v>
      </c>
      <c r="V27" s="244" t="s">
        <v>260</v>
      </c>
      <c r="W27" s="233" t="s">
        <v>57</v>
      </c>
      <c r="X27" s="232" t="s">
        <v>110</v>
      </c>
    </row>
    <row r="28" spans="1:24" ht="28.5" customHeight="1">
      <c r="A28" s="229" t="s">
        <v>31</v>
      </c>
      <c r="B28" s="230" t="s">
        <v>60</v>
      </c>
      <c r="C28" s="242">
        <v>22758.49814705258</v>
      </c>
      <c r="D28" s="243" t="s">
        <v>260</v>
      </c>
      <c r="E28" s="242">
        <v>716.5043940508185</v>
      </c>
      <c r="F28" s="246">
        <v>-71034.54599999997</v>
      </c>
      <c r="G28" s="242">
        <v>-520</v>
      </c>
      <c r="H28" s="246">
        <v>7555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97116</v>
      </c>
      <c r="N28" s="244" t="s">
        <v>260</v>
      </c>
      <c r="O28" s="242">
        <v>59531.187999999995</v>
      </c>
      <c r="P28" s="244" t="s">
        <v>260</v>
      </c>
      <c r="Q28" s="242">
        <v>-204491.19054110348</v>
      </c>
      <c r="R28" s="246">
        <v>39808.546</v>
      </c>
      <c r="S28" s="242">
        <v>-24889.000000000087</v>
      </c>
      <c r="T28" s="246">
        <v>-23670.99999999997</v>
      </c>
      <c r="U28" s="242">
        <v>1218</v>
      </c>
      <c r="V28" s="244" t="s">
        <v>260</v>
      </c>
      <c r="W28" s="233" t="s">
        <v>31</v>
      </c>
      <c r="X28" s="232" t="s">
        <v>61</v>
      </c>
    </row>
    <row r="29" spans="1:24" ht="28.5" customHeight="1">
      <c r="A29" s="229" t="s">
        <v>32</v>
      </c>
      <c r="B29" s="230" t="s">
        <v>17</v>
      </c>
      <c r="C29" s="242">
        <v>55620.74090921733</v>
      </c>
      <c r="D29" s="243" t="s">
        <v>260</v>
      </c>
      <c r="E29" s="242">
        <v>861.4994915337884</v>
      </c>
      <c r="F29" s="244" t="s">
        <v>260</v>
      </c>
      <c r="G29" s="242">
        <v>-1868</v>
      </c>
      <c r="H29" s="244" t="s">
        <v>260</v>
      </c>
      <c r="I29" s="245" t="s">
        <v>260</v>
      </c>
      <c r="J29" s="244" t="s">
        <v>260</v>
      </c>
      <c r="K29" s="245" t="s">
        <v>260</v>
      </c>
      <c r="L29" s="244" t="s">
        <v>260</v>
      </c>
      <c r="M29" s="247">
        <v>68467</v>
      </c>
      <c r="N29" s="246">
        <v>102141</v>
      </c>
      <c r="O29" s="242">
        <v>112326.13399999999</v>
      </c>
      <c r="P29" s="244" t="s">
        <v>260</v>
      </c>
      <c r="Q29" s="242">
        <v>-133266.37440075108</v>
      </c>
      <c r="R29" s="244" t="s">
        <v>260</v>
      </c>
      <c r="S29" s="242">
        <v>102141.00000000003</v>
      </c>
      <c r="T29" s="246">
        <v>102141</v>
      </c>
      <c r="U29" s="245" t="s">
        <v>260</v>
      </c>
      <c r="V29" s="244" t="s">
        <v>260</v>
      </c>
      <c r="W29" s="233" t="s">
        <v>32</v>
      </c>
      <c r="X29" s="232" t="s">
        <v>130</v>
      </c>
    </row>
    <row r="30" spans="1:24" ht="28.5" customHeight="1">
      <c r="A30" s="229" t="s">
        <v>33</v>
      </c>
      <c r="B30" s="230" t="s">
        <v>51</v>
      </c>
      <c r="C30" s="242">
        <v>-86177.7212584517</v>
      </c>
      <c r="D30" s="243" t="s">
        <v>260</v>
      </c>
      <c r="E30" s="242">
        <v>-235643.8736234106</v>
      </c>
      <c r="F30" s="244" t="s">
        <v>260</v>
      </c>
      <c r="G30" s="242">
        <v>-3702.9705434255193</v>
      </c>
      <c r="H30" s="244" t="s">
        <v>260</v>
      </c>
      <c r="I30" s="242">
        <v>791.5863713666586</v>
      </c>
      <c r="J30" s="244" t="s">
        <v>260</v>
      </c>
      <c r="K30" s="245" t="s">
        <v>260</v>
      </c>
      <c r="L30" s="244" t="s">
        <v>260</v>
      </c>
      <c r="M30" s="247">
        <v>-118103.07093617042</v>
      </c>
      <c r="N30" s="246">
        <v>108</v>
      </c>
      <c r="O30" s="242">
        <v>-14887.973723341696</v>
      </c>
      <c r="P30" s="244" t="s">
        <v>260</v>
      </c>
      <c r="Q30" s="242">
        <v>-30653.730022000018</v>
      </c>
      <c r="R30" s="246">
        <v>-484012</v>
      </c>
      <c r="S30" s="242">
        <v>-488377.75373543333</v>
      </c>
      <c r="T30" s="246">
        <v>-483904</v>
      </c>
      <c r="U30" s="242">
        <v>4473.753735433253</v>
      </c>
      <c r="V30" s="244" t="s">
        <v>260</v>
      </c>
      <c r="W30" s="233" t="s">
        <v>33</v>
      </c>
      <c r="X30" s="232" t="s">
        <v>52</v>
      </c>
    </row>
    <row r="31" spans="1:24" ht="28.5" customHeight="1">
      <c r="A31" s="229" t="s">
        <v>34</v>
      </c>
      <c r="B31" s="230" t="s">
        <v>62</v>
      </c>
      <c r="C31" s="242">
        <v>55446.33225539008</v>
      </c>
      <c r="D31" s="243" t="s">
        <v>260</v>
      </c>
      <c r="E31" s="242">
        <v>23851.972139557452</v>
      </c>
      <c r="F31" s="246">
        <v>108227.22977</v>
      </c>
      <c r="G31" s="242">
        <v>19.102093954248428</v>
      </c>
      <c r="H31" s="244" t="s">
        <v>260</v>
      </c>
      <c r="I31" s="242">
        <v>7722.831182989683</v>
      </c>
      <c r="J31" s="244" t="s">
        <v>260</v>
      </c>
      <c r="K31" s="245" t="s">
        <v>260</v>
      </c>
      <c r="L31" s="244" t="s">
        <v>260</v>
      </c>
      <c r="M31" s="247">
        <v>2946.2575875711855</v>
      </c>
      <c r="N31" s="246">
        <v>19711.6</v>
      </c>
      <c r="O31" s="242">
        <v>3291.5008126881385</v>
      </c>
      <c r="P31" s="246">
        <v>4670</v>
      </c>
      <c r="Q31" s="242">
        <v>12642.957551077048</v>
      </c>
      <c r="R31" s="246">
        <v>18767</v>
      </c>
      <c r="S31" s="242">
        <v>105920.95362322786</v>
      </c>
      <c r="T31" s="246">
        <v>151375.82977</v>
      </c>
      <c r="U31" s="242">
        <v>45454.87614677218</v>
      </c>
      <c r="V31" s="244" t="s">
        <v>260</v>
      </c>
      <c r="W31" s="233" t="s">
        <v>34</v>
      </c>
      <c r="X31" s="232" t="s">
        <v>63</v>
      </c>
    </row>
    <row r="32" spans="1:24" ht="28.5" customHeight="1">
      <c r="A32" s="229" t="s">
        <v>35</v>
      </c>
      <c r="B32" s="230" t="s">
        <v>64</v>
      </c>
      <c r="C32" s="242">
        <v>131404.11504067207</v>
      </c>
      <c r="D32" s="243" t="s">
        <v>260</v>
      </c>
      <c r="E32" s="242">
        <v>203019</v>
      </c>
      <c r="F32" s="246">
        <v>247157.54922857508</v>
      </c>
      <c r="G32" s="242">
        <v>134</v>
      </c>
      <c r="H32" s="246">
        <v>17914</v>
      </c>
      <c r="I32" s="242">
        <v>117760</v>
      </c>
      <c r="J32" s="244" t="s">
        <v>260</v>
      </c>
      <c r="K32" s="245" t="s">
        <v>260</v>
      </c>
      <c r="L32" s="244" t="s">
        <v>260</v>
      </c>
      <c r="M32" s="247">
        <v>16738</v>
      </c>
      <c r="N32" s="246">
        <v>62630</v>
      </c>
      <c r="O32" s="242">
        <v>1361</v>
      </c>
      <c r="P32" s="246">
        <v>-512</v>
      </c>
      <c r="Q32" s="242">
        <v>28093</v>
      </c>
      <c r="R32" s="246">
        <v>143875.19692834606</v>
      </c>
      <c r="S32" s="242">
        <v>498509.11504067207</v>
      </c>
      <c r="T32" s="246">
        <v>471064.74615692114</v>
      </c>
      <c r="U32" s="242">
        <v>-27444.368883750925</v>
      </c>
      <c r="V32" s="244" t="s">
        <v>260</v>
      </c>
      <c r="W32" s="233" t="s">
        <v>35</v>
      </c>
      <c r="X32" s="232" t="s">
        <v>65</v>
      </c>
    </row>
    <row r="33" spans="1:24" ht="28.5" customHeight="1">
      <c r="A33" s="229" t="s">
        <v>36</v>
      </c>
      <c r="B33" s="230" t="s">
        <v>11</v>
      </c>
      <c r="C33" s="242">
        <v>830941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830941</v>
      </c>
      <c r="Q33" s="245" t="s">
        <v>260</v>
      </c>
      <c r="R33" s="244" t="s">
        <v>260</v>
      </c>
      <c r="S33" s="242">
        <v>830941</v>
      </c>
      <c r="T33" s="246">
        <v>830941</v>
      </c>
      <c r="U33" s="245" t="s">
        <v>260</v>
      </c>
      <c r="V33" s="244" t="s">
        <v>260</v>
      </c>
      <c r="W33" s="233" t="s">
        <v>36</v>
      </c>
      <c r="X33" s="232" t="s">
        <v>111</v>
      </c>
    </row>
    <row r="34" spans="1:24" ht="28.5" customHeight="1">
      <c r="A34" s="229" t="s">
        <v>37</v>
      </c>
      <c r="B34" s="230" t="s">
        <v>66</v>
      </c>
      <c r="C34" s="242">
        <v>118495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118495</v>
      </c>
      <c r="Q34" s="245" t="s">
        <v>260</v>
      </c>
      <c r="R34" s="244" t="s">
        <v>260</v>
      </c>
      <c r="S34" s="242">
        <v>118495</v>
      </c>
      <c r="T34" s="246">
        <v>118495</v>
      </c>
      <c r="U34" s="245" t="s">
        <v>260</v>
      </c>
      <c r="V34" s="244" t="s">
        <v>260</v>
      </c>
      <c r="W34" s="233" t="s">
        <v>37</v>
      </c>
      <c r="X34" s="232" t="s">
        <v>67</v>
      </c>
    </row>
    <row r="35" spans="1:24" ht="28.5" customHeight="1">
      <c r="A35" s="229" t="s">
        <v>38</v>
      </c>
      <c r="B35" s="230" t="s">
        <v>152</v>
      </c>
      <c r="C35" s="242">
        <v>126218.14860939141</v>
      </c>
      <c r="D35" s="250">
        <v>39432.21409356245</v>
      </c>
      <c r="E35" s="242">
        <v>652557.3875884479</v>
      </c>
      <c r="F35" s="246">
        <v>906820.4891042768</v>
      </c>
      <c r="G35" s="242">
        <v>-13919.578999999998</v>
      </c>
      <c r="H35" s="246">
        <v>-50058.74599999993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764855.9571978393</v>
      </c>
      <c r="T35" s="246">
        <v>896193.9571978393</v>
      </c>
      <c r="U35" s="242">
        <v>40048</v>
      </c>
      <c r="V35" s="246">
        <v>-91290</v>
      </c>
      <c r="W35" s="233" t="s">
        <v>38</v>
      </c>
      <c r="X35" s="232" t="s">
        <v>68</v>
      </c>
    </row>
    <row r="36" spans="1:24" ht="28.5" customHeight="1">
      <c r="A36" s="229" t="s">
        <v>45</v>
      </c>
      <c r="B36" s="230" t="s">
        <v>70</v>
      </c>
      <c r="C36" s="242">
        <v>33817</v>
      </c>
      <c r="D36" s="243" t="s">
        <v>260</v>
      </c>
      <c r="E36" s="242">
        <v>137086.86647887295</v>
      </c>
      <c r="F36" s="244" t="s">
        <v>260</v>
      </c>
      <c r="G36" s="242">
        <v>443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9180</v>
      </c>
      <c r="N36" s="244" t="s">
        <v>260</v>
      </c>
      <c r="O36" s="245" t="s">
        <v>260</v>
      </c>
      <c r="P36" s="244" t="s">
        <v>260</v>
      </c>
      <c r="Q36" s="247">
        <v>11542.133521127063</v>
      </c>
      <c r="R36" s="244" t="s">
        <v>260</v>
      </c>
      <c r="S36" s="242">
        <v>192069</v>
      </c>
      <c r="T36" s="244" t="s">
        <v>260</v>
      </c>
      <c r="U36" s="245" t="s">
        <v>260</v>
      </c>
      <c r="V36" s="246">
        <v>192069</v>
      </c>
      <c r="W36" s="233" t="s">
        <v>45</v>
      </c>
      <c r="X36" s="232" t="s">
        <v>112</v>
      </c>
    </row>
    <row r="37" spans="1:24" ht="28.5" customHeight="1">
      <c r="A37" s="229" t="s">
        <v>46</v>
      </c>
      <c r="B37" s="230" t="s">
        <v>71</v>
      </c>
      <c r="C37" s="242">
        <v>438114.54</v>
      </c>
      <c r="D37" s="243" t="s">
        <v>260</v>
      </c>
      <c r="E37" s="242">
        <v>20177.61305634736</v>
      </c>
      <c r="F37" s="246">
        <v>-71985</v>
      </c>
      <c r="G37" s="242">
        <v>-227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113839</v>
      </c>
      <c r="N37" s="244" t="s">
        <v>260</v>
      </c>
      <c r="O37" s="242">
        <v>448918.44832743274</v>
      </c>
      <c r="P37" s="244" t="s">
        <v>260</v>
      </c>
      <c r="Q37" s="242">
        <v>69703.3986162199</v>
      </c>
      <c r="R37" s="246">
        <v>-13188</v>
      </c>
      <c r="S37" s="242">
        <v>1090526</v>
      </c>
      <c r="T37" s="246">
        <v>-85173</v>
      </c>
      <c r="U37" s="242">
        <v>-85173</v>
      </c>
      <c r="V37" s="246">
        <v>1090526</v>
      </c>
      <c r="W37" s="233" t="s">
        <v>46</v>
      </c>
      <c r="X37" s="232" t="s">
        <v>113</v>
      </c>
    </row>
    <row r="38" spans="1:24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645141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645141</v>
      </c>
      <c r="T38" s="244" t="s">
        <v>260</v>
      </c>
      <c r="U38" s="245" t="s">
        <v>260</v>
      </c>
      <c r="V38" s="246">
        <v>645141</v>
      </c>
      <c r="W38" s="233" t="s">
        <v>69</v>
      </c>
      <c r="X38" s="232" t="s">
        <v>115</v>
      </c>
    </row>
    <row r="39" spans="1:24" s="17" customFormat="1" ht="28.5" customHeight="1">
      <c r="A39" s="229" t="s">
        <v>72</v>
      </c>
      <c r="B39" s="230" t="s">
        <v>116</v>
      </c>
      <c r="C39" s="242">
        <v>60320.67105587071</v>
      </c>
      <c r="D39" s="243" t="s">
        <v>260</v>
      </c>
      <c r="E39" s="242">
        <v>-264135.61680245714</v>
      </c>
      <c r="F39" s="244" t="s">
        <v>260</v>
      </c>
      <c r="G39" s="242">
        <v>-17414.649999999958</v>
      </c>
      <c r="H39" s="244" t="s">
        <v>260</v>
      </c>
      <c r="I39" s="242">
        <v>70153.87970566796</v>
      </c>
      <c r="J39" s="244" t="s">
        <v>260</v>
      </c>
      <c r="K39" s="242">
        <v>-24642.552921883762</v>
      </c>
      <c r="L39" s="244" t="s">
        <v>260</v>
      </c>
      <c r="M39" s="247">
        <v>-187935</v>
      </c>
      <c r="N39" s="244" t="s">
        <v>260</v>
      </c>
      <c r="O39" s="242">
        <v>-34868.30988858454</v>
      </c>
      <c r="P39" s="244" t="s">
        <v>260</v>
      </c>
      <c r="Q39" s="242">
        <v>3109.881785352016</v>
      </c>
      <c r="R39" s="244" t="s">
        <v>260</v>
      </c>
      <c r="S39" s="242">
        <v>-395411.6970660347</v>
      </c>
      <c r="T39" s="244" t="s">
        <v>260</v>
      </c>
      <c r="U39" s="242">
        <v>198888.14936267605</v>
      </c>
      <c r="V39" s="246">
        <v>-196523.5477033587</v>
      </c>
      <c r="W39" s="233" t="s">
        <v>72</v>
      </c>
      <c r="X39" s="232" t="s">
        <v>117</v>
      </c>
    </row>
    <row r="40" spans="1:24" s="63" customFormat="1" ht="28.5" customHeight="1">
      <c r="A40" s="234"/>
      <c r="B40" s="235" t="s">
        <v>76</v>
      </c>
      <c r="C40" s="245">
        <v>3425038.4145253017</v>
      </c>
      <c r="D40" s="243">
        <v>761728.541843611</v>
      </c>
      <c r="E40" s="245">
        <v>990971.4016092609</v>
      </c>
      <c r="F40" s="244">
        <v>1360756.7187115434</v>
      </c>
      <c r="G40" s="245">
        <v>-60148.60011681391</v>
      </c>
      <c r="H40" s="244">
        <v>26496.254000000074</v>
      </c>
      <c r="I40" s="245">
        <v>190801.95014201227</v>
      </c>
      <c r="J40" s="244">
        <v>63790.89521428975</v>
      </c>
      <c r="K40" s="245">
        <v>555851.4470781162</v>
      </c>
      <c r="L40" s="244">
        <v>458004</v>
      </c>
      <c r="M40" s="249">
        <v>1261633.227472634</v>
      </c>
      <c r="N40" s="244">
        <v>1686670.82</v>
      </c>
      <c r="O40" s="245">
        <v>776999.679528405</v>
      </c>
      <c r="P40" s="244">
        <v>965360</v>
      </c>
      <c r="Q40" s="245">
        <v>-203161.9050478383</v>
      </c>
      <c r="R40" s="244">
        <v>51917.795782767</v>
      </c>
      <c r="S40" s="245">
        <v>6937985.615191078</v>
      </c>
      <c r="T40" s="244">
        <v>5374725.025552211</v>
      </c>
      <c r="U40" s="245">
        <v>535185.4103611306</v>
      </c>
      <c r="V40" s="244">
        <v>2098446</v>
      </c>
      <c r="W40" s="236"/>
      <c r="X40" s="237" t="s">
        <v>47</v>
      </c>
    </row>
    <row r="41" spans="1:24" s="65" customFormat="1" ht="28.5" customHeight="1" thickBot="1">
      <c r="A41" s="238" t="s">
        <v>86</v>
      </c>
      <c r="B41" s="239"/>
      <c r="C41" s="251">
        <v>2663310</v>
      </c>
      <c r="D41" s="252"/>
      <c r="E41" s="251">
        <v>-369785</v>
      </c>
      <c r="F41" s="253"/>
      <c r="G41" s="251">
        <v>-86645</v>
      </c>
      <c r="H41" s="253"/>
      <c r="I41" s="251">
        <v>127011</v>
      </c>
      <c r="J41" s="253"/>
      <c r="K41" s="251">
        <v>97847</v>
      </c>
      <c r="L41" s="253"/>
      <c r="M41" s="254">
        <v>-425038</v>
      </c>
      <c r="N41" s="253"/>
      <c r="O41" s="251">
        <v>-188360</v>
      </c>
      <c r="P41" s="253"/>
      <c r="Q41" s="251">
        <v>-255080</v>
      </c>
      <c r="R41" s="253"/>
      <c r="S41" s="251">
        <v>1563261</v>
      </c>
      <c r="T41" s="253"/>
      <c r="U41" s="251">
        <v>-1563261</v>
      </c>
      <c r="V41" s="253"/>
      <c r="W41" s="240"/>
      <c r="X41" s="241" t="s">
        <v>125</v>
      </c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55" workbookViewId="0" topLeftCell="A1">
      <selection activeCell="H18" sqref="H18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126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127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-15636.194915947737</v>
      </c>
      <c r="D13" s="243" t="s">
        <v>260</v>
      </c>
      <c r="E13" s="242">
        <v>30415.426588235685</v>
      </c>
      <c r="F13" s="244" t="s">
        <v>260</v>
      </c>
      <c r="G13" s="242">
        <v>552.046</v>
      </c>
      <c r="H13" s="244" t="s">
        <v>260</v>
      </c>
      <c r="I13" s="242">
        <v>22.35478136854215</v>
      </c>
      <c r="J13" s="244" t="s">
        <v>260</v>
      </c>
      <c r="K13" s="245" t="s">
        <v>260</v>
      </c>
      <c r="L13" s="246">
        <v>36935</v>
      </c>
      <c r="M13" s="247">
        <v>8581</v>
      </c>
      <c r="N13" s="244" t="s">
        <v>260</v>
      </c>
      <c r="O13" s="242">
        <v>101</v>
      </c>
      <c r="P13" s="244" t="s">
        <v>260</v>
      </c>
      <c r="Q13" s="242">
        <v>12899.367546343625</v>
      </c>
      <c r="R13" s="244" t="s">
        <v>260</v>
      </c>
      <c r="S13" s="242">
        <v>36935.00000000012</v>
      </c>
      <c r="T13" s="248">
        <v>36935</v>
      </c>
      <c r="U13" s="245" t="s">
        <v>260</v>
      </c>
      <c r="V13" s="244" t="s">
        <v>260</v>
      </c>
      <c r="W13" s="231" t="s">
        <v>4</v>
      </c>
      <c r="X13" s="232" t="s">
        <v>96</v>
      </c>
      <c r="Z13" s="102"/>
      <c r="AA13" s="102"/>
    </row>
    <row r="14" spans="1:27" ht="28.5" customHeight="1">
      <c r="A14" s="229" t="s">
        <v>5</v>
      </c>
      <c r="B14" s="230" t="s">
        <v>97</v>
      </c>
      <c r="C14" s="242">
        <v>455516.9168730825</v>
      </c>
      <c r="D14" s="243" t="s">
        <v>260</v>
      </c>
      <c r="E14" s="242">
        <v>-112171.63515754766</v>
      </c>
      <c r="F14" s="244" t="s">
        <v>260</v>
      </c>
      <c r="G14" s="242">
        <v>4423.383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15399</v>
      </c>
      <c r="N14" s="246">
        <v>375165</v>
      </c>
      <c r="O14" s="242">
        <v>12043.293999999994</v>
      </c>
      <c r="P14" s="244" t="s">
        <v>260</v>
      </c>
      <c r="Q14" s="242">
        <v>-25123.958715533372</v>
      </c>
      <c r="R14" s="244" t="s">
        <v>260</v>
      </c>
      <c r="S14" s="242">
        <v>350087.00000000146</v>
      </c>
      <c r="T14" s="246">
        <v>375165</v>
      </c>
      <c r="U14" s="242">
        <v>25078</v>
      </c>
      <c r="V14" s="244" t="s">
        <v>260</v>
      </c>
      <c r="W14" s="233" t="s">
        <v>5</v>
      </c>
      <c r="X14" s="232" t="s">
        <v>48</v>
      </c>
      <c r="Z14" s="102"/>
      <c r="AA14" s="102"/>
    </row>
    <row r="15" spans="1:27" ht="28.5" customHeight="1">
      <c r="A15" s="229" t="s">
        <v>6</v>
      </c>
      <c r="B15" s="230" t="s">
        <v>98</v>
      </c>
      <c r="C15" s="242">
        <v>669580.1365064569</v>
      </c>
      <c r="D15" s="243" t="s">
        <v>260</v>
      </c>
      <c r="E15" s="242">
        <v>48797.91085104714</v>
      </c>
      <c r="F15" s="244" t="s">
        <v>260</v>
      </c>
      <c r="G15" s="242">
        <v>1732.224000000002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1559</v>
      </c>
      <c r="N15" s="246">
        <v>938131</v>
      </c>
      <c r="O15" s="242">
        <v>105307.37899999996</v>
      </c>
      <c r="P15" s="244" t="s">
        <v>260</v>
      </c>
      <c r="Q15" s="242">
        <v>-185.65035750390962</v>
      </c>
      <c r="R15" s="244" t="s">
        <v>260</v>
      </c>
      <c r="S15" s="242">
        <v>826791.0000000001</v>
      </c>
      <c r="T15" s="246">
        <v>938131</v>
      </c>
      <c r="U15" s="242">
        <v>111340</v>
      </c>
      <c r="V15" s="244" t="s">
        <v>260</v>
      </c>
      <c r="W15" s="233" t="s">
        <v>6</v>
      </c>
      <c r="X15" s="232" t="s">
        <v>99</v>
      </c>
      <c r="Z15" s="102"/>
      <c r="AA15" s="102"/>
    </row>
    <row r="16" spans="1:27" ht="28.5" customHeight="1">
      <c r="A16" s="229" t="s">
        <v>7</v>
      </c>
      <c r="B16" s="230" t="s">
        <v>100</v>
      </c>
      <c r="C16" s="242">
        <v>-99684.80474230323</v>
      </c>
      <c r="D16" s="243" t="s">
        <v>260</v>
      </c>
      <c r="E16" s="242">
        <v>25884.45413719188</v>
      </c>
      <c r="F16" s="244" t="s">
        <v>260</v>
      </c>
      <c r="G16" s="242">
        <v>49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40957</v>
      </c>
      <c r="N16" s="244" t="s">
        <v>260</v>
      </c>
      <c r="O16" s="242">
        <v>13402.77</v>
      </c>
      <c r="P16" s="244" t="s">
        <v>260</v>
      </c>
      <c r="Q16" s="242">
        <v>4818.580605111343</v>
      </c>
      <c r="R16" s="244" t="s">
        <v>260</v>
      </c>
      <c r="S16" s="242">
        <v>-14573.000000000007</v>
      </c>
      <c r="T16" s="244" t="s">
        <v>260</v>
      </c>
      <c r="U16" s="245" t="s">
        <v>260</v>
      </c>
      <c r="V16" s="246">
        <v>-14573.000000000007</v>
      </c>
      <c r="W16" s="233" t="s">
        <v>7</v>
      </c>
      <c r="X16" s="232" t="s">
        <v>101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-29933</v>
      </c>
      <c r="J17" s="244" t="s">
        <v>260</v>
      </c>
      <c r="K17" s="245" t="s">
        <v>260</v>
      </c>
      <c r="L17" s="246">
        <v>-17327</v>
      </c>
      <c r="M17" s="249" t="s">
        <v>260</v>
      </c>
      <c r="N17" s="246">
        <v>-12606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-29933</v>
      </c>
      <c r="T17" s="246">
        <v>-29933</v>
      </c>
      <c r="U17" s="245" t="s">
        <v>260</v>
      </c>
      <c r="V17" s="244" t="s">
        <v>260</v>
      </c>
      <c r="W17" s="233" t="s">
        <v>8</v>
      </c>
      <c r="X17" s="232" t="s">
        <v>102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88677</v>
      </c>
      <c r="M18" s="247">
        <v>88677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88677</v>
      </c>
      <c r="T18" s="246">
        <v>88677</v>
      </c>
      <c r="U18" s="245" t="s">
        <v>260</v>
      </c>
      <c r="V18" s="244" t="s">
        <v>260</v>
      </c>
      <c r="W18" s="233" t="s">
        <v>9</v>
      </c>
      <c r="X18" s="232" t="s">
        <v>103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-54062</v>
      </c>
      <c r="M19" s="247">
        <v>-55128</v>
      </c>
      <c r="N19" s="244" t="s">
        <v>260</v>
      </c>
      <c r="O19" s="242">
        <v>1070</v>
      </c>
      <c r="P19" s="244" t="s">
        <v>260</v>
      </c>
      <c r="Q19" s="242">
        <v>-4</v>
      </c>
      <c r="R19" s="244" t="s">
        <v>260</v>
      </c>
      <c r="S19" s="242">
        <v>-54062</v>
      </c>
      <c r="T19" s="246">
        <v>-54062</v>
      </c>
      <c r="U19" s="245" t="s">
        <v>260</v>
      </c>
      <c r="V19" s="244" t="s">
        <v>260</v>
      </c>
      <c r="W19" s="233" t="s">
        <v>20</v>
      </c>
      <c r="X19" s="232" t="s">
        <v>104</v>
      </c>
      <c r="Z19" s="102"/>
      <c r="AA19" s="102"/>
    </row>
    <row r="20" spans="1:27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235110</v>
      </c>
      <c r="M20" s="247">
        <v>239555</v>
      </c>
      <c r="N20" s="244" t="s">
        <v>260</v>
      </c>
      <c r="O20" s="245" t="s">
        <v>260</v>
      </c>
      <c r="P20" s="244" t="s">
        <v>260</v>
      </c>
      <c r="Q20" s="242">
        <v>-4445</v>
      </c>
      <c r="R20" s="244" t="s">
        <v>260</v>
      </c>
      <c r="S20" s="242">
        <v>235110</v>
      </c>
      <c r="T20" s="246">
        <v>235110</v>
      </c>
      <c r="U20" s="245" t="s">
        <v>260</v>
      </c>
      <c r="V20" s="244" t="s">
        <v>260</v>
      </c>
      <c r="W20" s="233" t="s">
        <v>21</v>
      </c>
      <c r="X20" s="232" t="s">
        <v>106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14063</v>
      </c>
      <c r="L21" s="244" t="s">
        <v>260</v>
      </c>
      <c r="M21" s="249" t="s">
        <v>260</v>
      </c>
      <c r="N21" s="246">
        <v>14063</v>
      </c>
      <c r="O21" s="245" t="s">
        <v>260</v>
      </c>
      <c r="P21" s="244" t="s">
        <v>260</v>
      </c>
      <c r="Q21" s="245" t="s">
        <v>260</v>
      </c>
      <c r="R21" s="246" t="s">
        <v>260</v>
      </c>
      <c r="S21" s="242">
        <v>14063</v>
      </c>
      <c r="T21" s="246">
        <v>14063</v>
      </c>
      <c r="U21" s="245" t="s">
        <v>260</v>
      </c>
      <c r="V21" s="244" t="s">
        <v>260</v>
      </c>
      <c r="W21" s="233" t="s">
        <v>22</v>
      </c>
      <c r="X21" s="232" t="s">
        <v>107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-13367</v>
      </c>
      <c r="N22" s="246">
        <v>-8316</v>
      </c>
      <c r="O22" s="245" t="s">
        <v>260</v>
      </c>
      <c r="P22" s="244" t="s">
        <v>260</v>
      </c>
      <c r="Q22" s="242">
        <v>-8316</v>
      </c>
      <c r="R22" s="246">
        <v>-13367</v>
      </c>
      <c r="S22" s="242">
        <v>-21683</v>
      </c>
      <c r="T22" s="246">
        <v>-21683</v>
      </c>
      <c r="U22" s="245" t="s">
        <v>260</v>
      </c>
      <c r="V22" s="244" t="s">
        <v>260</v>
      </c>
      <c r="W22" s="233" t="s">
        <v>27</v>
      </c>
      <c r="X22" s="232" t="s">
        <v>108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431391.8255374115</v>
      </c>
      <c r="E23" s="245" t="s">
        <v>260</v>
      </c>
      <c r="F23" s="246">
        <v>370343.3871665504</v>
      </c>
      <c r="G23" s="245" t="s">
        <v>260</v>
      </c>
      <c r="H23" s="246">
        <v>23834</v>
      </c>
      <c r="I23" s="245" t="s">
        <v>260</v>
      </c>
      <c r="J23" s="246">
        <v>-174135.43999999994</v>
      </c>
      <c r="K23" s="245" t="s">
        <v>260</v>
      </c>
      <c r="L23" s="244" t="s">
        <v>260</v>
      </c>
      <c r="M23" s="247">
        <v>576528</v>
      </c>
      <c r="N23" s="246">
        <v>-977</v>
      </c>
      <c r="O23" s="242">
        <v>79051.08700000006</v>
      </c>
      <c r="P23" s="246">
        <v>-70800</v>
      </c>
      <c r="Q23" s="242">
        <v>57404.95594737708</v>
      </c>
      <c r="R23" s="246">
        <v>32698.270243415842</v>
      </c>
      <c r="S23" s="242">
        <v>712984.0429473771</v>
      </c>
      <c r="T23" s="246">
        <v>612355.0429473778</v>
      </c>
      <c r="U23" s="245" t="s">
        <v>260</v>
      </c>
      <c r="V23" s="246">
        <v>100629</v>
      </c>
      <c r="W23" s="233" t="s">
        <v>28</v>
      </c>
      <c r="X23" s="232" t="s">
        <v>54</v>
      </c>
      <c r="Z23" s="102"/>
      <c r="AA23" s="102"/>
    </row>
    <row r="24" spans="1:27" ht="28.5" customHeight="1">
      <c r="A24" s="229" t="s">
        <v>29</v>
      </c>
      <c r="B24" s="230" t="s">
        <v>109</v>
      </c>
      <c r="C24" s="242">
        <v>-21822.94239172712</v>
      </c>
      <c r="D24" s="243" t="s">
        <v>260</v>
      </c>
      <c r="E24" s="242">
        <v>17899.103250984423</v>
      </c>
      <c r="F24" s="246">
        <v>-1178.2451083266774</v>
      </c>
      <c r="G24" s="242">
        <v>-1250</v>
      </c>
      <c r="H24" s="244" t="s">
        <v>260</v>
      </c>
      <c r="I24" s="242">
        <v>1306</v>
      </c>
      <c r="J24" s="244" t="s">
        <v>260</v>
      </c>
      <c r="K24" s="245" t="s">
        <v>260</v>
      </c>
      <c r="L24" s="246">
        <v>-110987</v>
      </c>
      <c r="M24" s="247">
        <v>-61623.507</v>
      </c>
      <c r="N24" s="246">
        <v>28706</v>
      </c>
      <c r="O24" s="242">
        <v>-35286.64500000002</v>
      </c>
      <c r="P24" s="246">
        <v>-3985</v>
      </c>
      <c r="Q24" s="242">
        <v>-38266.77080333023</v>
      </c>
      <c r="R24" s="246">
        <v>-157131.51683574612</v>
      </c>
      <c r="S24" s="242">
        <v>-139044.76194407296</v>
      </c>
      <c r="T24" s="246">
        <v>-244575.7619440728</v>
      </c>
      <c r="U24" s="242">
        <v>-104395</v>
      </c>
      <c r="V24" s="246">
        <v>1136</v>
      </c>
      <c r="W24" s="233" t="s">
        <v>29</v>
      </c>
      <c r="X24" s="232" t="s">
        <v>82</v>
      </c>
      <c r="Z24" s="102"/>
      <c r="AA24" s="102"/>
    </row>
    <row r="25" spans="1:27" ht="28.5" customHeight="1">
      <c r="A25" s="229" t="s">
        <v>30</v>
      </c>
      <c r="B25" s="230" t="s">
        <v>53</v>
      </c>
      <c r="C25" s="242">
        <v>11500.989121796083</v>
      </c>
      <c r="D25" s="250">
        <v>-69186.26310142482</v>
      </c>
      <c r="E25" s="242">
        <v>12858.14617344315</v>
      </c>
      <c r="F25" s="246">
        <v>43592.118607814424</v>
      </c>
      <c r="G25" s="242">
        <v>-1</v>
      </c>
      <c r="H25" s="246">
        <v>10647</v>
      </c>
      <c r="I25" s="242">
        <v>-35569.64609041205</v>
      </c>
      <c r="J25" s="246">
        <v>12287.86249551292</v>
      </c>
      <c r="K25" s="245" t="s">
        <v>260</v>
      </c>
      <c r="L25" s="244" t="s">
        <v>260</v>
      </c>
      <c r="M25" s="249" t="s">
        <v>260</v>
      </c>
      <c r="N25" s="246">
        <v>-23409.724999999977</v>
      </c>
      <c r="O25" s="245" t="s">
        <v>260</v>
      </c>
      <c r="P25" s="244" t="s">
        <v>260</v>
      </c>
      <c r="Q25" s="245" t="s">
        <v>260</v>
      </c>
      <c r="R25" s="246">
        <v>16016.027732971703</v>
      </c>
      <c r="S25" s="242">
        <v>-11211.510795172813</v>
      </c>
      <c r="T25" s="246">
        <v>-10052.979265125748</v>
      </c>
      <c r="U25" s="242">
        <v>4566</v>
      </c>
      <c r="V25" s="246">
        <v>3407.4684699529935</v>
      </c>
      <c r="W25" s="233" t="s">
        <v>30</v>
      </c>
      <c r="X25" s="232" t="s">
        <v>55</v>
      </c>
      <c r="Z25" s="102"/>
      <c r="AA25" s="102"/>
    </row>
    <row r="26" spans="1:27" ht="28.5" customHeight="1">
      <c r="A26" s="229" t="s">
        <v>56</v>
      </c>
      <c r="B26" s="230" t="s">
        <v>58</v>
      </c>
      <c r="C26" s="242">
        <v>-869.6399999999994</v>
      </c>
      <c r="D26" s="243" t="s">
        <v>260</v>
      </c>
      <c r="E26" s="242">
        <v>11608.655429895269</v>
      </c>
      <c r="F26" s="246">
        <v>30571.86762527621</v>
      </c>
      <c r="G26" s="242">
        <v>910.9546578031085</v>
      </c>
      <c r="H26" s="246">
        <v>-1935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20842.2763383883</v>
      </c>
      <c r="N26" s="244" t="s">
        <v>260</v>
      </c>
      <c r="O26" s="242">
        <v>-19912.081671099993</v>
      </c>
      <c r="P26" s="244" t="s">
        <v>260</v>
      </c>
      <c r="Q26" s="242">
        <v>-41729.16475498653</v>
      </c>
      <c r="R26" s="246">
        <v>-57624.86762527609</v>
      </c>
      <c r="S26" s="242">
        <v>-29148.999999999847</v>
      </c>
      <c r="T26" s="246">
        <v>-28987.999999999884</v>
      </c>
      <c r="U26" s="242">
        <v>161</v>
      </c>
      <c r="V26" s="244" t="s">
        <v>260</v>
      </c>
      <c r="W26" s="233" t="s">
        <v>56</v>
      </c>
      <c r="X26" s="232" t="s">
        <v>59</v>
      </c>
      <c r="Z26" s="102"/>
      <c r="AA26" s="102"/>
    </row>
    <row r="27" spans="1:27" ht="28.5" customHeight="1">
      <c r="A27" s="229" t="s">
        <v>57</v>
      </c>
      <c r="B27" s="230" t="s">
        <v>19</v>
      </c>
      <c r="C27" s="242">
        <v>1907.3474000000133</v>
      </c>
      <c r="D27" s="243" t="s">
        <v>260</v>
      </c>
      <c r="E27" s="242">
        <v>-3757.4692252731948</v>
      </c>
      <c r="F27" s="244" t="s">
        <v>260</v>
      </c>
      <c r="G27" s="242">
        <v>-2814.989486649064</v>
      </c>
      <c r="H27" s="244" t="s">
        <v>260</v>
      </c>
      <c r="I27" s="242">
        <v>1549</v>
      </c>
      <c r="J27" s="246">
        <v>222248.999999999</v>
      </c>
      <c r="K27" s="245" t="s">
        <v>260</v>
      </c>
      <c r="L27" s="244" t="s">
        <v>260</v>
      </c>
      <c r="M27" s="247">
        <v>189703.00203471095</v>
      </c>
      <c r="N27" s="244" t="s">
        <v>260</v>
      </c>
      <c r="O27" s="242">
        <v>84188.11446365877</v>
      </c>
      <c r="P27" s="244" t="s">
        <v>260</v>
      </c>
      <c r="Q27" s="242">
        <v>-47420.005186448456</v>
      </c>
      <c r="R27" s="244" t="s">
        <v>260</v>
      </c>
      <c r="S27" s="242">
        <v>223354.999999999</v>
      </c>
      <c r="T27" s="246">
        <v>222248.999999999</v>
      </c>
      <c r="U27" s="242">
        <v>-1106</v>
      </c>
      <c r="V27" s="244" t="s">
        <v>260</v>
      </c>
      <c r="W27" s="233" t="s">
        <v>57</v>
      </c>
      <c r="X27" s="232" t="s">
        <v>110</v>
      </c>
      <c r="Z27" s="102"/>
      <c r="AA27" s="102"/>
    </row>
    <row r="28" spans="1:27" ht="28.5" customHeight="1">
      <c r="A28" s="229" t="s">
        <v>31</v>
      </c>
      <c r="B28" s="230" t="s">
        <v>60</v>
      </c>
      <c r="C28" s="242">
        <v>-3799.333739484209</v>
      </c>
      <c r="D28" s="243" t="s">
        <v>260</v>
      </c>
      <c r="E28" s="242">
        <v>5609.0036113172355</v>
      </c>
      <c r="F28" s="246">
        <v>-63114.76617233374</v>
      </c>
      <c r="G28" s="242">
        <v>-122.31937632501172</v>
      </c>
      <c r="H28" s="246">
        <v>19418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28700.504574709164</v>
      </c>
      <c r="N28" s="244" t="s">
        <v>260</v>
      </c>
      <c r="O28" s="242">
        <v>31987.75715424845</v>
      </c>
      <c r="P28" s="244" t="s">
        <v>260</v>
      </c>
      <c r="Q28" s="242">
        <v>-110047.61222446553</v>
      </c>
      <c r="R28" s="246">
        <v>3221.766172333766</v>
      </c>
      <c r="S28" s="242">
        <v>-47671.9999999999</v>
      </c>
      <c r="T28" s="246">
        <v>-40474.99999999997</v>
      </c>
      <c r="U28" s="242">
        <v>7197</v>
      </c>
      <c r="V28" s="244" t="s">
        <v>260</v>
      </c>
      <c r="W28" s="233" t="s">
        <v>31</v>
      </c>
      <c r="X28" s="232" t="s">
        <v>61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31078.429877218878</v>
      </c>
      <c r="D29" s="243" t="s">
        <v>260</v>
      </c>
      <c r="E29" s="242">
        <v>9303.184622506986</v>
      </c>
      <c r="F29" s="244" t="s">
        <v>260</v>
      </c>
      <c r="G29" s="242">
        <v>5662</v>
      </c>
      <c r="H29" s="244" t="s">
        <v>260</v>
      </c>
      <c r="I29" s="242">
        <v>113</v>
      </c>
      <c r="J29" s="244" t="s">
        <v>260</v>
      </c>
      <c r="K29" s="245" t="s">
        <v>260</v>
      </c>
      <c r="L29" s="244" t="s">
        <v>260</v>
      </c>
      <c r="M29" s="247">
        <v>26910.977999999974</v>
      </c>
      <c r="N29" s="246">
        <v>114723</v>
      </c>
      <c r="O29" s="242">
        <v>124683.05699999997</v>
      </c>
      <c r="P29" s="244" t="s">
        <v>260</v>
      </c>
      <c r="Q29" s="242">
        <v>-87827.64949972584</v>
      </c>
      <c r="R29" s="244" t="s">
        <v>260</v>
      </c>
      <c r="S29" s="242">
        <v>109922.99999999997</v>
      </c>
      <c r="T29" s="246">
        <v>114723</v>
      </c>
      <c r="U29" s="242">
        <v>4800</v>
      </c>
      <c r="V29" s="244" t="s">
        <v>260</v>
      </c>
      <c r="W29" s="233" t="s">
        <v>32</v>
      </c>
      <c r="X29" s="232" t="s">
        <v>130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8752.134112902917</v>
      </c>
      <c r="D30" s="243" t="s">
        <v>260</v>
      </c>
      <c r="E30" s="242">
        <v>11416.416458235239</v>
      </c>
      <c r="F30" s="244" t="s">
        <v>260</v>
      </c>
      <c r="G30" s="242">
        <v>-5355.52912067973</v>
      </c>
      <c r="H30" s="244" t="s">
        <v>260</v>
      </c>
      <c r="I30" s="242">
        <v>3247.6332892202154</v>
      </c>
      <c r="J30" s="244" t="s">
        <v>260</v>
      </c>
      <c r="K30" s="245" t="s">
        <v>260</v>
      </c>
      <c r="L30" s="244" t="s">
        <v>260</v>
      </c>
      <c r="M30" s="247">
        <v>-32586.997836638482</v>
      </c>
      <c r="N30" s="246">
        <v>2821</v>
      </c>
      <c r="O30" s="242">
        <v>31164.850474300518</v>
      </c>
      <c r="P30" s="244" t="s">
        <v>260</v>
      </c>
      <c r="Q30" s="242">
        <v>-2503.2200770000054</v>
      </c>
      <c r="R30" s="246">
        <v>12064</v>
      </c>
      <c r="S30" s="242">
        <v>14135.287300340671</v>
      </c>
      <c r="T30" s="246">
        <v>14885</v>
      </c>
      <c r="U30" s="242">
        <v>749.712699659045</v>
      </c>
      <c r="V30" s="244" t="s">
        <v>260</v>
      </c>
      <c r="W30" s="233" t="s">
        <v>33</v>
      </c>
      <c r="X30" s="232" t="s">
        <v>52</v>
      </c>
      <c r="Z30" s="102"/>
      <c r="AA30" s="102"/>
    </row>
    <row r="31" spans="1:27" ht="28.5" customHeight="1">
      <c r="A31" s="229" t="s">
        <v>34</v>
      </c>
      <c r="B31" s="230" t="s">
        <v>62</v>
      </c>
      <c r="C31" s="242">
        <v>64906.928461163334</v>
      </c>
      <c r="D31" s="243" t="s">
        <v>260</v>
      </c>
      <c r="E31" s="242">
        <v>24385.10420439</v>
      </c>
      <c r="F31" s="246">
        <v>151877.372</v>
      </c>
      <c r="G31" s="242">
        <v>18.81842209442059</v>
      </c>
      <c r="H31" s="244" t="s">
        <v>260</v>
      </c>
      <c r="I31" s="242">
        <v>9897.06494072025</v>
      </c>
      <c r="J31" s="244" t="s">
        <v>260</v>
      </c>
      <c r="K31" s="245" t="s">
        <v>260</v>
      </c>
      <c r="L31" s="244" t="s">
        <v>260</v>
      </c>
      <c r="M31" s="247">
        <v>3161.378091381071</v>
      </c>
      <c r="N31" s="246">
        <v>8915.78701</v>
      </c>
      <c r="O31" s="242">
        <v>5213.740722591031</v>
      </c>
      <c r="P31" s="244" t="s">
        <v>260</v>
      </c>
      <c r="Q31" s="242">
        <v>24976.414878894255</v>
      </c>
      <c r="R31" s="246">
        <v>33200</v>
      </c>
      <c r="S31" s="242">
        <v>132559.44972123436</v>
      </c>
      <c r="T31" s="246">
        <v>193993.15901</v>
      </c>
      <c r="U31" s="242">
        <v>61433.70928876564</v>
      </c>
      <c r="V31" s="244" t="s">
        <v>260</v>
      </c>
      <c r="W31" s="233" t="s">
        <v>34</v>
      </c>
      <c r="X31" s="232" t="s">
        <v>63</v>
      </c>
      <c r="Z31" s="102"/>
      <c r="AA31" s="102"/>
    </row>
    <row r="32" spans="1:27" ht="28.5" customHeight="1">
      <c r="A32" s="229" t="s">
        <v>35</v>
      </c>
      <c r="B32" s="230" t="s">
        <v>64</v>
      </c>
      <c r="C32" s="242">
        <v>-177148.54184613042</v>
      </c>
      <c r="D32" s="243" t="s">
        <v>260</v>
      </c>
      <c r="E32" s="242">
        <v>-67637</v>
      </c>
      <c r="F32" s="246">
        <v>-143244.20001184754</v>
      </c>
      <c r="G32" s="242">
        <v>-39</v>
      </c>
      <c r="H32" s="246">
        <v>15694.861999999965</v>
      </c>
      <c r="I32" s="242">
        <v>-36274</v>
      </c>
      <c r="J32" s="244" t="s">
        <v>260</v>
      </c>
      <c r="K32" s="245" t="s">
        <v>260</v>
      </c>
      <c r="L32" s="244" t="s">
        <v>260</v>
      </c>
      <c r="M32" s="247">
        <v>-7194</v>
      </c>
      <c r="N32" s="246">
        <v>39428.84660000005</v>
      </c>
      <c r="O32" s="242">
        <v>-1777</v>
      </c>
      <c r="P32" s="246">
        <v>6917.043999999994</v>
      </c>
      <c r="Q32" s="242">
        <v>-58125</v>
      </c>
      <c r="R32" s="246">
        <v>-46674.90947485552</v>
      </c>
      <c r="S32" s="242">
        <v>-348194.5418461304</v>
      </c>
      <c r="T32" s="246">
        <v>-127878.35688670306</v>
      </c>
      <c r="U32" s="242">
        <v>220316.18495942737</v>
      </c>
      <c r="V32" s="244" t="s">
        <v>260</v>
      </c>
      <c r="W32" s="233" t="s">
        <v>35</v>
      </c>
      <c r="X32" s="232" t="s">
        <v>65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729676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729676</v>
      </c>
      <c r="Q33" s="245" t="s">
        <v>260</v>
      </c>
      <c r="R33" s="244" t="s">
        <v>260</v>
      </c>
      <c r="S33" s="242">
        <v>729676</v>
      </c>
      <c r="T33" s="246">
        <v>729676</v>
      </c>
      <c r="U33" s="245" t="s">
        <v>260</v>
      </c>
      <c r="V33" s="244" t="s">
        <v>260</v>
      </c>
      <c r="W33" s="233" t="s">
        <v>36</v>
      </c>
      <c r="X33" s="232" t="s">
        <v>111</v>
      </c>
      <c r="Z33" s="102"/>
      <c r="AA33" s="102"/>
    </row>
    <row r="34" spans="1:27" ht="28.5" customHeight="1">
      <c r="A34" s="229" t="s">
        <v>37</v>
      </c>
      <c r="B34" s="230" t="s">
        <v>66</v>
      </c>
      <c r="C34" s="242">
        <v>204512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204512</v>
      </c>
      <c r="Q34" s="245" t="s">
        <v>260</v>
      </c>
      <c r="R34" s="244" t="s">
        <v>260</v>
      </c>
      <c r="S34" s="242">
        <v>204512</v>
      </c>
      <c r="T34" s="246">
        <v>204512</v>
      </c>
      <c r="U34" s="245" t="s">
        <v>260</v>
      </c>
      <c r="V34" s="244" t="s">
        <v>260</v>
      </c>
      <c r="W34" s="233" t="s">
        <v>37</v>
      </c>
      <c r="X34" s="232" t="s">
        <v>67</v>
      </c>
      <c r="Z34" s="102"/>
      <c r="AA34" s="102"/>
    </row>
    <row r="35" spans="1:27" ht="28.5" customHeight="1">
      <c r="A35" s="229" t="s">
        <v>38</v>
      </c>
      <c r="B35" s="230" t="s">
        <v>152</v>
      </c>
      <c r="C35" s="242">
        <v>-349040.0904198475</v>
      </c>
      <c r="D35" s="250">
        <v>33609.54495592648</v>
      </c>
      <c r="E35" s="242">
        <v>182928.04076608736</v>
      </c>
      <c r="F35" s="246">
        <v>-234854.23760968656</v>
      </c>
      <c r="G35" s="242">
        <v>-20950.261999999988</v>
      </c>
      <c r="H35" s="246">
        <v>4650.380999999936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-187062.31165376015</v>
      </c>
      <c r="T35" s="246">
        <v>-196594.31165376015</v>
      </c>
      <c r="U35" s="242">
        <v>813</v>
      </c>
      <c r="V35" s="246">
        <v>10345</v>
      </c>
      <c r="W35" s="233" t="s">
        <v>38</v>
      </c>
      <c r="X35" s="232" t="s">
        <v>68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37823</v>
      </c>
      <c r="D36" s="243" t="s">
        <v>260</v>
      </c>
      <c r="E36" s="242">
        <v>221494.40906178168</v>
      </c>
      <c r="F36" s="244" t="s">
        <v>260</v>
      </c>
      <c r="G36" s="242">
        <v>-547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-6470</v>
      </c>
      <c r="N36" s="244" t="s">
        <v>260</v>
      </c>
      <c r="O36" s="247">
        <v>2271.949</v>
      </c>
      <c r="P36" s="244" t="s">
        <v>260</v>
      </c>
      <c r="Q36" s="247">
        <v>-31312.358061781677</v>
      </c>
      <c r="R36" s="244" t="s">
        <v>260</v>
      </c>
      <c r="S36" s="242">
        <v>223260</v>
      </c>
      <c r="T36" s="244" t="s">
        <v>260</v>
      </c>
      <c r="U36" s="245" t="s">
        <v>260</v>
      </c>
      <c r="V36" s="246">
        <v>223260</v>
      </c>
      <c r="W36" s="233" t="s">
        <v>45</v>
      </c>
      <c r="X36" s="232" t="s">
        <v>112</v>
      </c>
      <c r="Z36" s="102"/>
      <c r="AA36" s="102"/>
    </row>
    <row r="37" spans="1:27" ht="28.5" customHeight="1">
      <c r="A37" s="229" t="s">
        <v>46</v>
      </c>
      <c r="B37" s="230" t="s">
        <v>71</v>
      </c>
      <c r="C37" s="242">
        <v>642259.5329999999</v>
      </c>
      <c r="D37" s="243" t="s">
        <v>260</v>
      </c>
      <c r="E37" s="242">
        <v>18703.955526695456</v>
      </c>
      <c r="F37" s="246">
        <v>-44575</v>
      </c>
      <c r="G37" s="245" t="s">
        <v>260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50358</v>
      </c>
      <c r="N37" s="244" t="s">
        <v>260</v>
      </c>
      <c r="O37" s="242">
        <v>446252.74257873464</v>
      </c>
      <c r="P37" s="244" t="s">
        <v>260</v>
      </c>
      <c r="Q37" s="242">
        <v>169007.76889456998</v>
      </c>
      <c r="R37" s="246">
        <v>13012</v>
      </c>
      <c r="S37" s="242">
        <v>1326582</v>
      </c>
      <c r="T37" s="246">
        <v>-31563</v>
      </c>
      <c r="U37" s="242">
        <v>-31563</v>
      </c>
      <c r="V37" s="246">
        <v>1326582</v>
      </c>
      <c r="W37" s="233" t="s">
        <v>46</v>
      </c>
      <c r="X37" s="232" t="s">
        <v>113</v>
      </c>
      <c r="Z37" s="102"/>
      <c r="AA37" s="102"/>
    </row>
    <row r="38" spans="1:27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197984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197984</v>
      </c>
      <c r="T38" s="244" t="s">
        <v>260</v>
      </c>
      <c r="U38" s="245" t="s">
        <v>260</v>
      </c>
      <c r="V38" s="246">
        <v>197984</v>
      </c>
      <c r="W38" s="233" t="s">
        <v>69</v>
      </c>
      <c r="X38" s="232" t="s">
        <v>115</v>
      </c>
      <c r="Z38" s="102"/>
      <c r="AA38" s="102"/>
    </row>
    <row r="39" spans="1:27" s="17" customFormat="1" ht="28.5" customHeight="1">
      <c r="A39" s="229" t="s">
        <v>72</v>
      </c>
      <c r="B39" s="230" t="s">
        <v>116</v>
      </c>
      <c r="C39" s="242">
        <v>309930.281474267</v>
      </c>
      <c r="D39" s="243" t="s">
        <v>260</v>
      </c>
      <c r="E39" s="242">
        <v>-665937.7821807128</v>
      </c>
      <c r="F39" s="244" t="s">
        <v>260</v>
      </c>
      <c r="G39" s="242">
        <v>30939.670999999966</v>
      </c>
      <c r="H39" s="244" t="s">
        <v>260</v>
      </c>
      <c r="I39" s="242">
        <v>-49092.67015281506</v>
      </c>
      <c r="J39" s="244" t="s">
        <v>260</v>
      </c>
      <c r="K39" s="242">
        <v>3039.43042152375</v>
      </c>
      <c r="L39" s="244" t="s">
        <v>260</v>
      </c>
      <c r="M39" s="247">
        <v>-24840</v>
      </c>
      <c r="N39" s="244" t="s">
        <v>260</v>
      </c>
      <c r="O39" s="242">
        <v>22527.53536232421</v>
      </c>
      <c r="P39" s="244" t="s">
        <v>260</v>
      </c>
      <c r="Q39" s="242">
        <v>291618.78956950526</v>
      </c>
      <c r="R39" s="244" t="s">
        <v>260</v>
      </c>
      <c r="S39" s="242">
        <v>-81814.74450590764</v>
      </c>
      <c r="T39" s="244" t="s">
        <v>260</v>
      </c>
      <c r="U39" s="242">
        <v>-40729.72396404536</v>
      </c>
      <c r="V39" s="246">
        <v>-122544.46846995299</v>
      </c>
      <c r="W39" s="233" t="s">
        <v>72</v>
      </c>
      <c r="X39" s="232" t="s">
        <v>117</v>
      </c>
      <c r="Z39" s="102"/>
      <c r="AA39" s="102"/>
    </row>
    <row r="40" spans="1:27" s="63" customFormat="1" ht="28.5" customHeight="1">
      <c r="A40" s="234"/>
      <c r="B40" s="235" t="s">
        <v>76</v>
      </c>
      <c r="C40" s="245">
        <v>2499442.1487714476</v>
      </c>
      <c r="D40" s="243">
        <v>395815.1073919132</v>
      </c>
      <c r="E40" s="245">
        <v>-228200.07588172215</v>
      </c>
      <c r="F40" s="244">
        <v>109418.29649744648</v>
      </c>
      <c r="G40" s="245">
        <v>13207.997096243704</v>
      </c>
      <c r="H40" s="244">
        <v>72309.2429999999</v>
      </c>
      <c r="I40" s="245">
        <v>-134734.2632319181</v>
      </c>
      <c r="J40" s="244">
        <v>60401.422495512</v>
      </c>
      <c r="K40" s="245">
        <v>215086.43042152375</v>
      </c>
      <c r="L40" s="244">
        <v>178346</v>
      </c>
      <c r="M40" s="249">
        <v>1089722.6342025509</v>
      </c>
      <c r="N40" s="244">
        <v>1476644.90861</v>
      </c>
      <c r="O40" s="245">
        <v>902289.5500847576</v>
      </c>
      <c r="P40" s="244">
        <v>866320.044</v>
      </c>
      <c r="Q40" s="245">
        <v>105419.48776102599</v>
      </c>
      <c r="R40" s="244">
        <v>-164586.22978715642</v>
      </c>
      <c r="S40" s="245">
        <v>4462233.9092239095</v>
      </c>
      <c r="T40" s="244">
        <v>2994668.7922077156</v>
      </c>
      <c r="U40" s="245">
        <v>258660.88298380672</v>
      </c>
      <c r="V40" s="244">
        <v>1726226</v>
      </c>
      <c r="W40" s="236"/>
      <c r="X40" s="237" t="s">
        <v>47</v>
      </c>
      <c r="Z40" s="102"/>
      <c r="AA40" s="102"/>
    </row>
    <row r="41" spans="1:27" s="65" customFormat="1" ht="28.5" customHeight="1" thickBot="1">
      <c r="A41" s="238" t="s">
        <v>86</v>
      </c>
      <c r="B41" s="239"/>
      <c r="C41" s="251">
        <v>2103627</v>
      </c>
      <c r="D41" s="252"/>
      <c r="E41" s="251">
        <v>-337618</v>
      </c>
      <c r="F41" s="253"/>
      <c r="G41" s="251">
        <v>-59101</v>
      </c>
      <c r="H41" s="253"/>
      <c r="I41" s="251">
        <v>-195136</v>
      </c>
      <c r="J41" s="253"/>
      <c r="K41" s="251">
        <v>36740</v>
      </c>
      <c r="L41" s="253"/>
      <c r="M41" s="254">
        <v>-386922</v>
      </c>
      <c r="N41" s="253"/>
      <c r="O41" s="251">
        <v>35970</v>
      </c>
      <c r="P41" s="253"/>
      <c r="Q41" s="251">
        <v>270006</v>
      </c>
      <c r="R41" s="253"/>
      <c r="S41" s="251">
        <v>1467565</v>
      </c>
      <c r="T41" s="253"/>
      <c r="U41" s="251">
        <v>-1467565</v>
      </c>
      <c r="V41" s="253"/>
      <c r="W41" s="240"/>
      <c r="X41" s="241" t="s">
        <v>125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48" zoomScalePageLayoutView="0" workbookViewId="0" topLeftCell="A1">
      <selection activeCell="K14" sqref="K14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0" width="10.59765625" style="2" customWidth="1"/>
    <col min="21" max="21" width="11.09765625" style="2" customWidth="1"/>
    <col min="22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153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154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27043.003071690327</v>
      </c>
      <c r="D13" s="243" t="s">
        <v>260</v>
      </c>
      <c r="E13" s="242">
        <v>-20764.648331144475</v>
      </c>
      <c r="F13" s="244" t="s">
        <v>260</v>
      </c>
      <c r="G13" s="242">
        <v>-563.979</v>
      </c>
      <c r="H13" s="244" t="s">
        <v>260</v>
      </c>
      <c r="I13" s="242">
        <v>-13.390542825957795</v>
      </c>
      <c r="J13" s="244" t="s">
        <v>260</v>
      </c>
      <c r="K13" s="245" t="s">
        <v>260</v>
      </c>
      <c r="L13" s="246">
        <v>1903</v>
      </c>
      <c r="M13" s="247">
        <v>-2003</v>
      </c>
      <c r="N13" s="244" t="s">
        <v>260</v>
      </c>
      <c r="O13" s="242">
        <v>112.7967371987811</v>
      </c>
      <c r="P13" s="244" t="s">
        <v>260</v>
      </c>
      <c r="Q13" s="242">
        <v>-1907.7819349186793</v>
      </c>
      <c r="R13" s="244" t="s">
        <v>260</v>
      </c>
      <c r="S13" s="242">
        <v>1902.999999999996</v>
      </c>
      <c r="T13" s="248">
        <v>1903</v>
      </c>
      <c r="U13" s="245" t="s">
        <v>260</v>
      </c>
      <c r="V13" s="244" t="s">
        <v>260</v>
      </c>
      <c r="W13" s="231" t="s">
        <v>4</v>
      </c>
      <c r="X13" s="232" t="s">
        <v>96</v>
      </c>
      <c r="Z13" s="102"/>
      <c r="AA13" s="102"/>
    </row>
    <row r="14" spans="1:27" ht="28.5" customHeight="1">
      <c r="A14" s="229" t="s">
        <v>5</v>
      </c>
      <c r="B14" s="230" t="s">
        <v>97</v>
      </c>
      <c r="C14" s="242">
        <v>-76944.29736250546</v>
      </c>
      <c r="D14" s="243" t="s">
        <v>260</v>
      </c>
      <c r="E14" s="242">
        <v>11838.513995261164</v>
      </c>
      <c r="F14" s="244" t="s">
        <v>260</v>
      </c>
      <c r="G14" s="242">
        <v>1136.6690000000017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29245.691999999995</v>
      </c>
      <c r="N14" s="246">
        <v>97336</v>
      </c>
      <c r="O14" s="242">
        <v>20327.949000000008</v>
      </c>
      <c r="P14" s="244" t="s">
        <v>260</v>
      </c>
      <c r="Q14" s="242">
        <v>30992.473367244704</v>
      </c>
      <c r="R14" s="244" t="s">
        <v>260</v>
      </c>
      <c r="S14" s="242">
        <v>16597.000000000415</v>
      </c>
      <c r="T14" s="246">
        <v>97336</v>
      </c>
      <c r="U14" s="242">
        <v>80739</v>
      </c>
      <c r="V14" s="244" t="s">
        <v>260</v>
      </c>
      <c r="W14" s="233" t="s">
        <v>5</v>
      </c>
      <c r="X14" s="232" t="s">
        <v>48</v>
      </c>
      <c r="Z14" s="102"/>
      <c r="AA14" s="102"/>
    </row>
    <row r="15" spans="1:27" ht="28.5" customHeight="1">
      <c r="A15" s="229" t="s">
        <v>6</v>
      </c>
      <c r="B15" s="230" t="s">
        <v>98</v>
      </c>
      <c r="C15" s="242">
        <v>157139.6454924643</v>
      </c>
      <c r="D15" s="243" t="s">
        <v>260</v>
      </c>
      <c r="E15" s="242">
        <v>132020.98956698785</v>
      </c>
      <c r="F15" s="244" t="s">
        <v>260</v>
      </c>
      <c r="G15" s="242">
        <v>11381.400000000009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-17148</v>
      </c>
      <c r="N15" s="246">
        <v>733177</v>
      </c>
      <c r="O15" s="242">
        <v>22253.653999999864</v>
      </c>
      <c r="P15" s="244" t="s">
        <v>260</v>
      </c>
      <c r="Q15" s="242">
        <v>-4131.68905945099</v>
      </c>
      <c r="R15" s="244" t="s">
        <v>260</v>
      </c>
      <c r="S15" s="242">
        <v>301516.00000000105</v>
      </c>
      <c r="T15" s="246">
        <v>733177</v>
      </c>
      <c r="U15" s="242">
        <v>431661</v>
      </c>
      <c r="V15" s="244" t="s">
        <v>260</v>
      </c>
      <c r="W15" s="233" t="s">
        <v>6</v>
      </c>
      <c r="X15" s="232" t="s">
        <v>99</v>
      </c>
      <c r="Z15" s="102"/>
      <c r="AA15" s="102"/>
    </row>
    <row r="16" spans="1:27" ht="28.5" customHeight="1">
      <c r="A16" s="229" t="s">
        <v>7</v>
      </c>
      <c r="B16" s="230" t="s">
        <v>100</v>
      </c>
      <c r="C16" s="242">
        <v>18340.556129039633</v>
      </c>
      <c r="D16" s="243" t="s">
        <v>260</v>
      </c>
      <c r="E16" s="242">
        <v>-6124.537439532498</v>
      </c>
      <c r="F16" s="244" t="s">
        <v>260</v>
      </c>
      <c r="G16" s="242">
        <v>36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14221</v>
      </c>
      <c r="N16" s="244" t="s">
        <v>260</v>
      </c>
      <c r="O16" s="242">
        <v>964.9310000000005</v>
      </c>
      <c r="P16" s="244" t="s">
        <v>260</v>
      </c>
      <c r="Q16" s="242">
        <v>-5038.949689507136</v>
      </c>
      <c r="R16" s="244" t="s">
        <v>260</v>
      </c>
      <c r="S16" s="242">
        <v>22399</v>
      </c>
      <c r="T16" s="244" t="s">
        <v>260</v>
      </c>
      <c r="U16" s="245" t="s">
        <v>260</v>
      </c>
      <c r="V16" s="246">
        <v>22399</v>
      </c>
      <c r="W16" s="233" t="s">
        <v>7</v>
      </c>
      <c r="X16" s="232" t="s">
        <v>101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30076</v>
      </c>
      <c r="J17" s="244" t="s">
        <v>260</v>
      </c>
      <c r="K17" s="245" t="s">
        <v>260</v>
      </c>
      <c r="L17" s="246">
        <v>648</v>
      </c>
      <c r="M17" s="249" t="s">
        <v>260</v>
      </c>
      <c r="N17" s="246">
        <v>29428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30076</v>
      </c>
      <c r="T17" s="246">
        <v>30076</v>
      </c>
      <c r="U17" s="245" t="s">
        <v>260</v>
      </c>
      <c r="V17" s="244" t="s">
        <v>260</v>
      </c>
      <c r="W17" s="233" t="s">
        <v>8</v>
      </c>
      <c r="X17" s="232" t="s">
        <v>102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137997</v>
      </c>
      <c r="M18" s="247">
        <v>137997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137997</v>
      </c>
      <c r="T18" s="246">
        <v>137997</v>
      </c>
      <c r="U18" s="245" t="s">
        <v>260</v>
      </c>
      <c r="V18" s="244" t="s">
        <v>260</v>
      </c>
      <c r="W18" s="233" t="s">
        <v>9</v>
      </c>
      <c r="X18" s="232" t="s">
        <v>103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94436</v>
      </c>
      <c r="M19" s="247">
        <v>104292</v>
      </c>
      <c r="N19" s="244" t="s">
        <v>260</v>
      </c>
      <c r="O19" s="242">
        <v>-9855</v>
      </c>
      <c r="P19" s="244" t="s">
        <v>260</v>
      </c>
      <c r="Q19" s="242">
        <v>-1</v>
      </c>
      <c r="R19" s="244" t="s">
        <v>260</v>
      </c>
      <c r="S19" s="242">
        <v>94436</v>
      </c>
      <c r="T19" s="246">
        <v>94436</v>
      </c>
      <c r="U19" s="245" t="s">
        <v>260</v>
      </c>
      <c r="V19" s="244" t="s">
        <v>260</v>
      </c>
      <c r="W19" s="233" t="s">
        <v>20</v>
      </c>
      <c r="X19" s="232" t="s">
        <v>104</v>
      </c>
      <c r="Z19" s="102"/>
      <c r="AA19" s="102"/>
    </row>
    <row r="20" spans="1:27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-295630</v>
      </c>
      <c r="M20" s="247">
        <v>-252710</v>
      </c>
      <c r="N20" s="244" t="s">
        <v>260</v>
      </c>
      <c r="O20" s="245" t="s">
        <v>260</v>
      </c>
      <c r="P20" s="244" t="s">
        <v>260</v>
      </c>
      <c r="Q20" s="242">
        <v>-42920</v>
      </c>
      <c r="R20" s="244" t="s">
        <v>260</v>
      </c>
      <c r="S20" s="242">
        <v>-295630</v>
      </c>
      <c r="T20" s="246">
        <v>-295630</v>
      </c>
      <c r="U20" s="245" t="s">
        <v>260</v>
      </c>
      <c r="V20" s="244" t="s">
        <v>260</v>
      </c>
      <c r="W20" s="233" t="s">
        <v>21</v>
      </c>
      <c r="X20" s="232" t="s">
        <v>106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-108139</v>
      </c>
      <c r="L21" s="244" t="s">
        <v>260</v>
      </c>
      <c r="M21" s="249" t="s">
        <v>260</v>
      </c>
      <c r="N21" s="246">
        <v>-110239</v>
      </c>
      <c r="O21" s="245" t="s">
        <v>260</v>
      </c>
      <c r="P21" s="244" t="s">
        <v>260</v>
      </c>
      <c r="Q21" s="245" t="s">
        <v>260</v>
      </c>
      <c r="R21" s="246">
        <v>2100</v>
      </c>
      <c r="S21" s="242">
        <v>-108139</v>
      </c>
      <c r="T21" s="246">
        <v>-108139</v>
      </c>
      <c r="U21" s="245" t="s">
        <v>260</v>
      </c>
      <c r="V21" s="244" t="s">
        <v>260</v>
      </c>
      <c r="W21" s="233" t="s">
        <v>22</v>
      </c>
      <c r="X21" s="232" t="s">
        <v>107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-17095</v>
      </c>
      <c r="N22" s="246">
        <v>3776</v>
      </c>
      <c r="O22" s="245" t="s">
        <v>260</v>
      </c>
      <c r="P22" s="244" t="s">
        <v>260</v>
      </c>
      <c r="Q22" s="242">
        <v>3776</v>
      </c>
      <c r="R22" s="246">
        <v>-17095</v>
      </c>
      <c r="S22" s="242">
        <v>-13319</v>
      </c>
      <c r="T22" s="246">
        <v>-13319</v>
      </c>
      <c r="U22" s="245" t="s">
        <v>260</v>
      </c>
      <c r="V22" s="244" t="s">
        <v>260</v>
      </c>
      <c r="W22" s="233" t="s">
        <v>27</v>
      </c>
      <c r="X22" s="232" t="s">
        <v>108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299376.70502849296</v>
      </c>
      <c r="E23" s="245" t="s">
        <v>260</v>
      </c>
      <c r="F23" s="246">
        <v>402788.937939927</v>
      </c>
      <c r="G23" s="245" t="s">
        <v>260</v>
      </c>
      <c r="H23" s="246">
        <v>85488</v>
      </c>
      <c r="I23" s="245" t="s">
        <v>260</v>
      </c>
      <c r="J23" s="246">
        <v>-225651</v>
      </c>
      <c r="K23" s="245" t="s">
        <v>260</v>
      </c>
      <c r="L23" s="244" t="s">
        <v>260</v>
      </c>
      <c r="M23" s="247">
        <v>743698</v>
      </c>
      <c r="N23" s="246">
        <v>988</v>
      </c>
      <c r="O23" s="242">
        <v>128115.99678252311</v>
      </c>
      <c r="P23" s="246">
        <v>8400.15022233501</v>
      </c>
      <c r="Q23" s="242">
        <v>22884.096231791773</v>
      </c>
      <c r="R23" s="246">
        <v>45465.299823558074</v>
      </c>
      <c r="S23" s="242">
        <v>894698.0930143149</v>
      </c>
      <c r="T23" s="246">
        <v>616856.093014313</v>
      </c>
      <c r="U23" s="245" t="s">
        <v>260</v>
      </c>
      <c r="V23" s="246">
        <v>277842</v>
      </c>
      <c r="W23" s="233" t="s">
        <v>28</v>
      </c>
      <c r="X23" s="232" t="s">
        <v>54</v>
      </c>
      <c r="Z23" s="102"/>
      <c r="AA23" s="102"/>
    </row>
    <row r="24" spans="1:27" ht="28.5" customHeight="1">
      <c r="A24" s="229" t="s">
        <v>29</v>
      </c>
      <c r="B24" s="230" t="s">
        <v>109</v>
      </c>
      <c r="C24" s="242">
        <v>-90894.48639684683</v>
      </c>
      <c r="D24" s="243" t="s">
        <v>260</v>
      </c>
      <c r="E24" s="242">
        <v>-22726.154469484114</v>
      </c>
      <c r="F24" s="246">
        <v>-12.145698568725265</v>
      </c>
      <c r="G24" s="242">
        <v>-550</v>
      </c>
      <c r="H24" s="244" t="s">
        <v>260</v>
      </c>
      <c r="I24" s="242">
        <v>1949</v>
      </c>
      <c r="J24" s="244" t="s">
        <v>260</v>
      </c>
      <c r="K24" s="245" t="s">
        <v>260</v>
      </c>
      <c r="L24" s="246">
        <v>-238862</v>
      </c>
      <c r="M24" s="247">
        <v>-63663.464</v>
      </c>
      <c r="N24" s="246">
        <v>-88044</v>
      </c>
      <c r="O24" s="242">
        <v>38600.140000000014</v>
      </c>
      <c r="P24" s="246">
        <v>-400</v>
      </c>
      <c r="Q24" s="242">
        <v>-248036.58414510835</v>
      </c>
      <c r="R24" s="246">
        <v>-271759.40331287077</v>
      </c>
      <c r="S24" s="242">
        <v>-385321.5490114393</v>
      </c>
      <c r="T24" s="246">
        <v>-599077.5490114396</v>
      </c>
      <c r="U24" s="242">
        <v>-214892</v>
      </c>
      <c r="V24" s="246">
        <v>-1136</v>
      </c>
      <c r="W24" s="233" t="s">
        <v>29</v>
      </c>
      <c r="X24" s="232" t="s">
        <v>82</v>
      </c>
      <c r="Z24" s="102"/>
      <c r="AA24" s="102"/>
    </row>
    <row r="25" spans="1:27" ht="28.5" customHeight="1">
      <c r="A25" s="229" t="s">
        <v>30</v>
      </c>
      <c r="B25" s="230" t="s">
        <v>53</v>
      </c>
      <c r="C25" s="242">
        <v>13032.193287887363</v>
      </c>
      <c r="D25" s="250">
        <v>-100199.96294902026</v>
      </c>
      <c r="E25" s="242">
        <v>10855.224712332769</v>
      </c>
      <c r="F25" s="246">
        <v>87166.3260323747</v>
      </c>
      <c r="G25" s="245" t="s">
        <v>260</v>
      </c>
      <c r="H25" s="246">
        <v>9151</v>
      </c>
      <c r="I25" s="242">
        <v>-100305.40000000002</v>
      </c>
      <c r="J25" s="246">
        <v>1726.2767856858118</v>
      </c>
      <c r="K25" s="245" t="s">
        <v>260</v>
      </c>
      <c r="L25" s="244" t="s">
        <v>260</v>
      </c>
      <c r="M25" s="249" t="s">
        <v>260</v>
      </c>
      <c r="N25" s="246">
        <v>-6609</v>
      </c>
      <c r="O25" s="245" t="s">
        <v>260</v>
      </c>
      <c r="P25" s="244" t="s">
        <v>260</v>
      </c>
      <c r="Q25" s="245" t="s">
        <v>260</v>
      </c>
      <c r="R25" s="246">
        <v>-5618.875067300654</v>
      </c>
      <c r="S25" s="242">
        <v>-76417.98199977989</v>
      </c>
      <c r="T25" s="246">
        <v>-14384.235198260412</v>
      </c>
      <c r="U25" s="242">
        <v>70626</v>
      </c>
      <c r="V25" s="246">
        <v>8592.253198480521</v>
      </c>
      <c r="W25" s="233" t="s">
        <v>30</v>
      </c>
      <c r="X25" s="232" t="s">
        <v>55</v>
      </c>
      <c r="Z25" s="102"/>
      <c r="AA25" s="102"/>
    </row>
    <row r="26" spans="1:27" ht="28.5" customHeight="1">
      <c r="A26" s="229" t="s">
        <v>56</v>
      </c>
      <c r="B26" s="230" t="s">
        <v>58</v>
      </c>
      <c r="C26" s="242">
        <v>-1573.0499999999993</v>
      </c>
      <c r="D26" s="243" t="s">
        <v>260</v>
      </c>
      <c r="E26" s="242">
        <v>-9650.690004130622</v>
      </c>
      <c r="F26" s="246">
        <v>-57320.62993384112</v>
      </c>
      <c r="G26" s="242">
        <v>-1224.338257398743</v>
      </c>
      <c r="H26" s="246">
        <v>-2644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-49706.020126221905</v>
      </c>
      <c r="N26" s="244" t="s">
        <v>260</v>
      </c>
      <c r="O26" s="242">
        <v>-4076.8422009823844</v>
      </c>
      <c r="P26" s="246">
        <v>78.40935804701627</v>
      </c>
      <c r="Q26" s="242">
        <v>12433.940588733647</v>
      </c>
      <c r="R26" s="246">
        <v>7451.220575793966</v>
      </c>
      <c r="S26" s="242">
        <v>-53797</v>
      </c>
      <c r="T26" s="246">
        <v>-52435.00000000014</v>
      </c>
      <c r="U26" s="242">
        <v>1362</v>
      </c>
      <c r="V26" s="244" t="s">
        <v>260</v>
      </c>
      <c r="W26" s="233" t="s">
        <v>56</v>
      </c>
      <c r="X26" s="232" t="s">
        <v>59</v>
      </c>
      <c r="Z26" s="102"/>
      <c r="AA26" s="102"/>
    </row>
    <row r="27" spans="1:27" ht="28.5" customHeight="1">
      <c r="A27" s="229" t="s">
        <v>57</v>
      </c>
      <c r="B27" s="230" t="s">
        <v>19</v>
      </c>
      <c r="C27" s="242">
        <v>23146.61899999999</v>
      </c>
      <c r="D27" s="243" t="s">
        <v>260</v>
      </c>
      <c r="E27" s="242">
        <v>-2822.481299581066</v>
      </c>
      <c r="F27" s="244" t="s">
        <v>260</v>
      </c>
      <c r="G27" s="242">
        <v>-2191.4495036008193</v>
      </c>
      <c r="H27" s="244" t="s">
        <v>260</v>
      </c>
      <c r="I27" s="242">
        <v>623</v>
      </c>
      <c r="J27" s="246">
        <v>138112.00000000058</v>
      </c>
      <c r="K27" s="245" t="s">
        <v>260</v>
      </c>
      <c r="L27" s="244" t="s">
        <v>260</v>
      </c>
      <c r="M27" s="247">
        <v>131486.24043936678</v>
      </c>
      <c r="N27" s="244" t="s">
        <v>260</v>
      </c>
      <c r="O27" s="242">
        <v>92910.52483859053</v>
      </c>
      <c r="P27" s="244" t="s">
        <v>260</v>
      </c>
      <c r="Q27" s="242">
        <v>-110065.45347477484</v>
      </c>
      <c r="R27" s="244" t="s">
        <v>260</v>
      </c>
      <c r="S27" s="242">
        <v>133087.00000000058</v>
      </c>
      <c r="T27" s="246">
        <v>138112.00000000058</v>
      </c>
      <c r="U27" s="242">
        <v>5025</v>
      </c>
      <c r="V27" s="244" t="s">
        <v>260</v>
      </c>
      <c r="W27" s="233" t="s">
        <v>57</v>
      </c>
      <c r="X27" s="232" t="s">
        <v>110</v>
      </c>
      <c r="Z27" s="102"/>
      <c r="AA27" s="102"/>
    </row>
    <row r="28" spans="1:27" ht="28.5" customHeight="1">
      <c r="A28" s="229" t="s">
        <v>31</v>
      </c>
      <c r="B28" s="230" t="s">
        <v>60</v>
      </c>
      <c r="C28" s="242">
        <v>-3074.9400000000023</v>
      </c>
      <c r="D28" s="243" t="s">
        <v>260</v>
      </c>
      <c r="E28" s="242">
        <v>-3197.803272488458</v>
      </c>
      <c r="F28" s="246">
        <v>-74935.29873596085</v>
      </c>
      <c r="G28" s="242">
        <v>70.73587841920374</v>
      </c>
      <c r="H28" s="246">
        <v>35703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-10081.48430533259</v>
      </c>
      <c r="N28" s="244" t="s">
        <v>260</v>
      </c>
      <c r="O28" s="242">
        <v>10244.571720518172</v>
      </c>
      <c r="P28" s="244" t="s">
        <v>260</v>
      </c>
      <c r="Q28" s="242">
        <v>-61231.0800211163</v>
      </c>
      <c r="R28" s="246">
        <v>-7357.701264039206</v>
      </c>
      <c r="S28" s="242">
        <v>-67269.99999999997</v>
      </c>
      <c r="T28" s="246">
        <v>-46590.00000000006</v>
      </c>
      <c r="U28" s="242">
        <v>20680</v>
      </c>
      <c r="V28" s="244" t="s">
        <v>260</v>
      </c>
      <c r="W28" s="233" t="s">
        <v>31</v>
      </c>
      <c r="X28" s="232" t="s">
        <v>61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42878.38229711233</v>
      </c>
      <c r="D29" s="243" t="s">
        <v>260</v>
      </c>
      <c r="E29" s="242">
        <v>1401.6085439738126</v>
      </c>
      <c r="F29" s="244" t="s">
        <v>260</v>
      </c>
      <c r="G29" s="242">
        <v>3784</v>
      </c>
      <c r="H29" s="244" t="s">
        <v>260</v>
      </c>
      <c r="I29" s="242">
        <v>-47</v>
      </c>
      <c r="J29" s="244" t="s">
        <v>260</v>
      </c>
      <c r="K29" s="245" t="s">
        <v>260</v>
      </c>
      <c r="L29" s="244" t="s">
        <v>260</v>
      </c>
      <c r="M29" s="247">
        <v>-21915.977999999974</v>
      </c>
      <c r="N29" s="246">
        <v>-8522</v>
      </c>
      <c r="O29" s="242">
        <v>32132.213000000047</v>
      </c>
      <c r="P29" s="244" t="s">
        <v>260</v>
      </c>
      <c r="Q29" s="242">
        <v>-66763.22584108621</v>
      </c>
      <c r="R29" s="244" t="s">
        <v>260</v>
      </c>
      <c r="S29" s="242">
        <v>-8530</v>
      </c>
      <c r="T29" s="246">
        <v>-8522</v>
      </c>
      <c r="U29" s="242">
        <v>8</v>
      </c>
      <c r="V29" s="244" t="s">
        <v>260</v>
      </c>
      <c r="W29" s="233" t="s">
        <v>32</v>
      </c>
      <c r="X29" s="232" t="s">
        <v>130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113386.9691030893</v>
      </c>
      <c r="D30" s="243" t="s">
        <v>260</v>
      </c>
      <c r="E30" s="242">
        <v>-61974.68194568681</v>
      </c>
      <c r="F30" s="244" t="s">
        <v>260</v>
      </c>
      <c r="G30" s="242">
        <v>-12536.917023999998</v>
      </c>
      <c r="H30" s="244" t="s">
        <v>260</v>
      </c>
      <c r="I30" s="242">
        <v>-19418.99089191089</v>
      </c>
      <c r="J30" s="244" t="s">
        <v>260</v>
      </c>
      <c r="K30" s="245" t="s">
        <v>260</v>
      </c>
      <c r="L30" s="244" t="s">
        <v>260</v>
      </c>
      <c r="M30" s="247">
        <v>-25507.91791139597</v>
      </c>
      <c r="N30" s="246">
        <v>-1334.152</v>
      </c>
      <c r="O30" s="242">
        <v>83855.15171744986</v>
      </c>
      <c r="P30" s="244" t="s">
        <v>260</v>
      </c>
      <c r="Q30" s="242">
        <v>-11797.589100491117</v>
      </c>
      <c r="R30" s="246">
        <v>70114</v>
      </c>
      <c r="S30" s="242">
        <v>66006.02394705437</v>
      </c>
      <c r="T30" s="246">
        <v>68779.848</v>
      </c>
      <c r="U30" s="242">
        <v>2773.8240529454997</v>
      </c>
      <c r="V30" s="244" t="s">
        <v>260</v>
      </c>
      <c r="W30" s="233" t="s">
        <v>33</v>
      </c>
      <c r="X30" s="232" t="s">
        <v>52</v>
      </c>
      <c r="Z30" s="102"/>
      <c r="AA30" s="102"/>
    </row>
    <row r="31" spans="1:27" ht="28.5" customHeight="1">
      <c r="A31" s="229" t="s">
        <v>34</v>
      </c>
      <c r="B31" s="230" t="s">
        <v>62</v>
      </c>
      <c r="C31" s="242">
        <v>25083.57627586448</v>
      </c>
      <c r="D31" s="243" t="s">
        <v>260</v>
      </c>
      <c r="E31" s="242">
        <v>11192.26342395124</v>
      </c>
      <c r="F31" s="246">
        <v>61560.402900000016</v>
      </c>
      <c r="G31" s="242">
        <v>6.996934797071086</v>
      </c>
      <c r="H31" s="244" t="s">
        <v>260</v>
      </c>
      <c r="I31" s="242">
        <v>3949.256555798503</v>
      </c>
      <c r="J31" s="244" t="s">
        <v>260</v>
      </c>
      <c r="K31" s="245" t="s">
        <v>260</v>
      </c>
      <c r="L31" s="244" t="s">
        <v>260</v>
      </c>
      <c r="M31" s="247">
        <v>1320.1645225053462</v>
      </c>
      <c r="N31" s="246">
        <v>30244.397449999997</v>
      </c>
      <c r="O31" s="242">
        <v>2364.52827095779</v>
      </c>
      <c r="P31" s="246">
        <v>-3870.5442999999996</v>
      </c>
      <c r="Q31" s="242">
        <v>9215.04180778145</v>
      </c>
      <c r="R31" s="246">
        <v>-10524.56342</v>
      </c>
      <c r="S31" s="242">
        <v>53131.82779165587</v>
      </c>
      <c r="T31" s="246">
        <v>77409.69263</v>
      </c>
      <c r="U31" s="242">
        <v>24277.864838344114</v>
      </c>
      <c r="V31" s="244" t="s">
        <v>260</v>
      </c>
      <c r="W31" s="233" t="s">
        <v>34</v>
      </c>
      <c r="X31" s="232" t="s">
        <v>63</v>
      </c>
      <c r="Z31" s="102"/>
      <c r="AA31" s="102"/>
    </row>
    <row r="32" spans="1:27" ht="28.5" customHeight="1">
      <c r="A32" s="229" t="s">
        <v>35</v>
      </c>
      <c r="B32" s="230" t="s">
        <v>64</v>
      </c>
      <c r="C32" s="242">
        <v>112803.67169630191</v>
      </c>
      <c r="D32" s="243" t="s">
        <v>260</v>
      </c>
      <c r="E32" s="242">
        <v>44627</v>
      </c>
      <c r="F32" s="246">
        <v>252499.0343572162</v>
      </c>
      <c r="G32" s="242">
        <v>18</v>
      </c>
      <c r="H32" s="246">
        <v>17619</v>
      </c>
      <c r="I32" s="242">
        <v>23835</v>
      </c>
      <c r="J32" s="244" t="s">
        <v>260</v>
      </c>
      <c r="K32" s="245" t="s">
        <v>260</v>
      </c>
      <c r="L32" s="244" t="s">
        <v>260</v>
      </c>
      <c r="M32" s="247">
        <v>4388</v>
      </c>
      <c r="N32" s="246">
        <v>113576.1324</v>
      </c>
      <c r="O32" s="242">
        <v>1339</v>
      </c>
      <c r="P32" s="246">
        <v>4355.688000000024</v>
      </c>
      <c r="Q32" s="242">
        <v>41465</v>
      </c>
      <c r="R32" s="246">
        <v>-30938.783447156427</v>
      </c>
      <c r="S32" s="242">
        <v>228475.6716963019</v>
      </c>
      <c r="T32" s="246">
        <v>357111.0713100598</v>
      </c>
      <c r="U32" s="242">
        <v>128635.3996137579</v>
      </c>
      <c r="V32" s="244" t="s">
        <v>260</v>
      </c>
      <c r="W32" s="233" t="s">
        <v>35</v>
      </c>
      <c r="X32" s="232" t="s">
        <v>65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705949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705949</v>
      </c>
      <c r="Q33" s="245" t="s">
        <v>260</v>
      </c>
      <c r="R33" s="244" t="s">
        <v>260</v>
      </c>
      <c r="S33" s="242">
        <v>705949</v>
      </c>
      <c r="T33" s="246">
        <v>705949</v>
      </c>
      <c r="U33" s="245" t="s">
        <v>260</v>
      </c>
      <c r="V33" s="244" t="s">
        <v>260</v>
      </c>
      <c r="W33" s="233" t="s">
        <v>36</v>
      </c>
      <c r="X33" s="232" t="s">
        <v>111</v>
      </c>
      <c r="Z33" s="102"/>
      <c r="AA33" s="102"/>
    </row>
    <row r="34" spans="1:27" ht="28.5" customHeight="1">
      <c r="A34" s="229" t="s">
        <v>37</v>
      </c>
      <c r="B34" s="230" t="s">
        <v>66</v>
      </c>
      <c r="C34" s="242">
        <v>192056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192056</v>
      </c>
      <c r="Q34" s="245" t="s">
        <v>260</v>
      </c>
      <c r="R34" s="244" t="s">
        <v>260</v>
      </c>
      <c r="S34" s="242">
        <v>192056</v>
      </c>
      <c r="T34" s="246">
        <v>192056</v>
      </c>
      <c r="U34" s="245" t="s">
        <v>260</v>
      </c>
      <c r="V34" s="244" t="s">
        <v>260</v>
      </c>
      <c r="W34" s="233" t="s">
        <v>37</v>
      </c>
      <c r="X34" s="232" t="s">
        <v>67</v>
      </c>
      <c r="Z34" s="102"/>
      <c r="AA34" s="102"/>
    </row>
    <row r="35" spans="1:27" ht="28.5" customHeight="1">
      <c r="A35" s="229" t="s">
        <v>38</v>
      </c>
      <c r="B35" s="230" t="s">
        <v>152</v>
      </c>
      <c r="C35" s="242">
        <v>104659.83749034768</v>
      </c>
      <c r="D35" s="250">
        <v>-8582.858130127133</v>
      </c>
      <c r="E35" s="242">
        <v>504984.2973063495</v>
      </c>
      <c r="F35" s="246">
        <v>630777.8929268243</v>
      </c>
      <c r="G35" s="242">
        <v>13583.758000000002</v>
      </c>
      <c r="H35" s="246">
        <v>3397.8580000000075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623227.8927966972</v>
      </c>
      <c r="T35" s="246">
        <v>625592.8927966971</v>
      </c>
      <c r="U35" s="242">
        <v>6503</v>
      </c>
      <c r="V35" s="246">
        <v>4138</v>
      </c>
      <c r="W35" s="233" t="s">
        <v>38</v>
      </c>
      <c r="X35" s="232" t="s">
        <v>68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45182</v>
      </c>
      <c r="D36" s="243" t="s">
        <v>260</v>
      </c>
      <c r="E36" s="242">
        <v>278192.2701780553</v>
      </c>
      <c r="F36" s="244" t="s">
        <v>260</v>
      </c>
      <c r="G36" s="242">
        <v>31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12964</v>
      </c>
      <c r="N36" s="244" t="s">
        <v>260</v>
      </c>
      <c r="O36" s="247">
        <v>1463.051</v>
      </c>
      <c r="P36" s="244" t="s">
        <v>260</v>
      </c>
      <c r="Q36" s="247">
        <v>28586.67882194472</v>
      </c>
      <c r="R36" s="244" t="s">
        <v>260</v>
      </c>
      <c r="S36" s="242">
        <v>366419</v>
      </c>
      <c r="T36" s="244" t="s">
        <v>260</v>
      </c>
      <c r="U36" s="245" t="s">
        <v>260</v>
      </c>
      <c r="V36" s="246">
        <v>366419</v>
      </c>
      <c r="W36" s="233" t="s">
        <v>45</v>
      </c>
      <c r="X36" s="232" t="s">
        <v>112</v>
      </c>
      <c r="Z36" s="102"/>
      <c r="AA36" s="102"/>
    </row>
    <row r="37" spans="1:27" ht="28.5" customHeight="1">
      <c r="A37" s="229" t="s">
        <v>46</v>
      </c>
      <c r="B37" s="230" t="s">
        <v>71</v>
      </c>
      <c r="C37" s="242">
        <v>783413.0679999999</v>
      </c>
      <c r="D37" s="243" t="s">
        <v>260</v>
      </c>
      <c r="E37" s="242">
        <v>17094.540285438314</v>
      </c>
      <c r="F37" s="246">
        <v>-29022</v>
      </c>
      <c r="G37" s="245" t="s">
        <v>260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44107</v>
      </c>
      <c r="N37" s="244" t="s">
        <v>260</v>
      </c>
      <c r="O37" s="242">
        <v>530832.2157972998</v>
      </c>
      <c r="P37" s="244" t="s">
        <v>260</v>
      </c>
      <c r="Q37" s="242">
        <v>101327.17591726212</v>
      </c>
      <c r="R37" s="246">
        <v>-2660</v>
      </c>
      <c r="S37" s="242">
        <v>1476774</v>
      </c>
      <c r="T37" s="246">
        <v>-31682</v>
      </c>
      <c r="U37" s="242">
        <v>-31682</v>
      </c>
      <c r="V37" s="246">
        <v>1476774</v>
      </c>
      <c r="W37" s="233" t="s">
        <v>46</v>
      </c>
      <c r="X37" s="232" t="s">
        <v>113</v>
      </c>
      <c r="Z37" s="102"/>
      <c r="AA37" s="102"/>
    </row>
    <row r="38" spans="1:27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-132025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-132025</v>
      </c>
      <c r="T38" s="244" t="s">
        <v>260</v>
      </c>
      <c r="U38" s="245" t="s">
        <v>260</v>
      </c>
      <c r="V38" s="246">
        <v>-132025</v>
      </c>
      <c r="W38" s="233" t="s">
        <v>69</v>
      </c>
      <c r="X38" s="232" t="s">
        <v>115</v>
      </c>
      <c r="Z38" s="102"/>
      <c r="AA38" s="102"/>
    </row>
    <row r="39" spans="1:27" s="17" customFormat="1" ht="28.5" customHeight="1">
      <c r="A39" s="229" t="s">
        <v>72</v>
      </c>
      <c r="B39" s="230" t="s">
        <v>116</v>
      </c>
      <c r="C39" s="242">
        <v>325897.44239842845</v>
      </c>
      <c r="D39" s="243" t="s">
        <v>260</v>
      </c>
      <c r="E39" s="242">
        <v>-425800.33928043564</v>
      </c>
      <c r="F39" s="244" t="s">
        <v>260</v>
      </c>
      <c r="G39" s="242">
        <v>-6229.981</v>
      </c>
      <c r="H39" s="244" t="s">
        <v>260</v>
      </c>
      <c r="I39" s="242">
        <v>58290.60515569884</v>
      </c>
      <c r="J39" s="244" t="s">
        <v>260</v>
      </c>
      <c r="K39" s="242">
        <v>5751.334494812414</v>
      </c>
      <c r="L39" s="244" t="s">
        <v>260</v>
      </c>
      <c r="M39" s="247">
        <v>-29468</v>
      </c>
      <c r="N39" s="244" t="s">
        <v>260</v>
      </c>
      <c r="O39" s="242">
        <v>-291155.2481466527</v>
      </c>
      <c r="P39" s="244" t="s">
        <v>260</v>
      </c>
      <c r="Q39" s="242">
        <v>113319.57303163852</v>
      </c>
      <c r="R39" s="244" t="s">
        <v>260</v>
      </c>
      <c r="S39" s="242">
        <v>-249394.6133465101</v>
      </c>
      <c r="T39" s="244" t="s">
        <v>260</v>
      </c>
      <c r="U39" s="242">
        <v>41210.36014802961</v>
      </c>
      <c r="V39" s="246">
        <v>-208184.25319848055</v>
      </c>
      <c r="W39" s="233" t="s">
        <v>72</v>
      </c>
      <c r="X39" s="232" t="s">
        <v>117</v>
      </c>
      <c r="Z39" s="102"/>
      <c r="AA39" s="102"/>
    </row>
    <row r="40" spans="1:27" s="63" customFormat="1" ht="28.5" customHeight="1">
      <c r="A40" s="234"/>
      <c r="B40" s="235" t="s">
        <v>76</v>
      </c>
      <c r="C40" s="245">
        <v>2517525.1904828735</v>
      </c>
      <c r="D40" s="243">
        <v>190593.88394934556</v>
      </c>
      <c r="E40" s="245">
        <v>459145.3719698663</v>
      </c>
      <c r="F40" s="244">
        <v>1273502.5197879714</v>
      </c>
      <c r="G40" s="245">
        <v>6751.895028216726</v>
      </c>
      <c r="H40" s="244">
        <v>148714.858</v>
      </c>
      <c r="I40" s="245">
        <v>-1061.9197232395236</v>
      </c>
      <c r="J40" s="244">
        <v>-85812.72321431362</v>
      </c>
      <c r="K40" s="245">
        <v>-234412.6655051876</v>
      </c>
      <c r="L40" s="244">
        <v>-299508</v>
      </c>
      <c r="M40" s="249">
        <v>734420.2326189217</v>
      </c>
      <c r="N40" s="244">
        <v>793777.37785</v>
      </c>
      <c r="O40" s="245">
        <v>660429.6335169028</v>
      </c>
      <c r="P40" s="244">
        <v>906568.7032803821</v>
      </c>
      <c r="Q40" s="245">
        <v>-187893.3735000568</v>
      </c>
      <c r="R40" s="244">
        <v>-220823.806112015</v>
      </c>
      <c r="S40" s="245">
        <v>3954904.364888297</v>
      </c>
      <c r="T40" s="244">
        <v>2707012.8135413704</v>
      </c>
      <c r="U40" s="245">
        <v>566927.4486530771</v>
      </c>
      <c r="V40" s="244">
        <v>1814818.9999999998</v>
      </c>
      <c r="W40" s="236"/>
      <c r="X40" s="237" t="s">
        <v>47</v>
      </c>
      <c r="Z40" s="102"/>
      <c r="AA40" s="102"/>
    </row>
    <row r="41" spans="1:27" s="65" customFormat="1" ht="28.5" customHeight="1" thickBot="1">
      <c r="A41" s="238" t="s">
        <v>86</v>
      </c>
      <c r="B41" s="239"/>
      <c r="C41" s="251">
        <v>2326931</v>
      </c>
      <c r="D41" s="252"/>
      <c r="E41" s="251">
        <v>-814357</v>
      </c>
      <c r="F41" s="253"/>
      <c r="G41" s="251">
        <v>-141963</v>
      </c>
      <c r="H41" s="253"/>
      <c r="I41" s="251">
        <v>84751</v>
      </c>
      <c r="J41" s="253"/>
      <c r="K41" s="251">
        <v>65095</v>
      </c>
      <c r="L41" s="253"/>
      <c r="M41" s="254">
        <v>-59357</v>
      </c>
      <c r="N41" s="253"/>
      <c r="O41" s="251">
        <v>-246139</v>
      </c>
      <c r="P41" s="253"/>
      <c r="Q41" s="251">
        <v>32930</v>
      </c>
      <c r="R41" s="253"/>
      <c r="S41" s="251">
        <v>1247892</v>
      </c>
      <c r="T41" s="253"/>
      <c r="U41" s="251">
        <v>-1247892</v>
      </c>
      <c r="V41" s="253"/>
      <c r="W41" s="240"/>
      <c r="X41" s="241" t="s">
        <v>125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54" zoomScalePageLayoutView="0" workbookViewId="0" topLeftCell="A1">
      <selection activeCell="V41" sqref="V41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128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129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142809.7587750093</v>
      </c>
      <c r="D13" s="243" t="s">
        <v>260</v>
      </c>
      <c r="E13" s="242">
        <v>-67012.1167142544</v>
      </c>
      <c r="F13" s="244" t="s">
        <v>260</v>
      </c>
      <c r="G13" s="242">
        <v>-13.004999999999995</v>
      </c>
      <c r="H13" s="244" t="s">
        <v>260</v>
      </c>
      <c r="I13" s="242">
        <v>11.768415710157583</v>
      </c>
      <c r="J13" s="244" t="s">
        <v>260</v>
      </c>
      <c r="K13" s="245" t="s">
        <v>260</v>
      </c>
      <c r="L13" s="246">
        <v>92614</v>
      </c>
      <c r="M13" s="247">
        <v>21704</v>
      </c>
      <c r="N13" s="244" t="s">
        <v>260</v>
      </c>
      <c r="O13" s="242">
        <v>512.4722628012188</v>
      </c>
      <c r="P13" s="244" t="s">
        <v>260</v>
      </c>
      <c r="Q13" s="242">
        <v>-5398.877739266452</v>
      </c>
      <c r="R13" s="244" t="s">
        <v>260</v>
      </c>
      <c r="S13" s="242">
        <v>92613.99999999984</v>
      </c>
      <c r="T13" s="248">
        <v>92614</v>
      </c>
      <c r="U13" s="245" t="s">
        <v>260</v>
      </c>
      <c r="V13" s="244" t="s">
        <v>260</v>
      </c>
      <c r="W13" s="231" t="s">
        <v>4</v>
      </c>
      <c r="X13" s="232" t="s">
        <v>96</v>
      </c>
      <c r="Z13" s="102"/>
      <c r="AA13" s="102"/>
    </row>
    <row r="14" spans="1:27" ht="28.5" customHeight="1">
      <c r="A14" s="229" t="s">
        <v>5</v>
      </c>
      <c r="B14" s="230" t="s">
        <v>97</v>
      </c>
      <c r="C14" s="242">
        <v>-231406.47338738758</v>
      </c>
      <c r="D14" s="243" t="s">
        <v>260</v>
      </c>
      <c r="E14" s="242">
        <v>97324.35608572536</v>
      </c>
      <c r="F14" s="244" t="s">
        <v>260</v>
      </c>
      <c r="G14" s="242">
        <v>-6535.234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-46815.424999999996</v>
      </c>
      <c r="N14" s="246">
        <v>-238719</v>
      </c>
      <c r="O14" s="242">
        <v>69592.358</v>
      </c>
      <c r="P14" s="244" t="s">
        <v>260</v>
      </c>
      <c r="Q14" s="242">
        <v>-13411.581698339665</v>
      </c>
      <c r="R14" s="244" t="s">
        <v>260</v>
      </c>
      <c r="S14" s="242">
        <v>-131252.00000000186</v>
      </c>
      <c r="T14" s="246">
        <v>-238719</v>
      </c>
      <c r="U14" s="242">
        <v>-107467</v>
      </c>
      <c r="V14" s="244" t="s">
        <v>260</v>
      </c>
      <c r="W14" s="233" t="s">
        <v>5</v>
      </c>
      <c r="X14" s="232" t="s">
        <v>48</v>
      </c>
      <c r="Z14" s="102"/>
      <c r="AA14" s="102"/>
    </row>
    <row r="15" spans="1:27" ht="28.5" customHeight="1">
      <c r="A15" s="229" t="s">
        <v>6</v>
      </c>
      <c r="B15" s="230" t="s">
        <v>98</v>
      </c>
      <c r="C15" s="242">
        <v>1624733.1413598396</v>
      </c>
      <c r="D15" s="243" t="s">
        <v>260</v>
      </c>
      <c r="E15" s="242">
        <v>266247.0516611496</v>
      </c>
      <c r="F15" s="244" t="s">
        <v>260</v>
      </c>
      <c r="G15" s="242">
        <v>20433.076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-46266.80000000005</v>
      </c>
      <c r="N15" s="246">
        <v>2312435</v>
      </c>
      <c r="O15" s="242">
        <v>75629.65100000007</v>
      </c>
      <c r="P15" s="244" t="s">
        <v>260</v>
      </c>
      <c r="Q15" s="242">
        <v>207494.87997900904</v>
      </c>
      <c r="R15" s="244" t="s">
        <v>260</v>
      </c>
      <c r="S15" s="242">
        <v>2148270.999999998</v>
      </c>
      <c r="T15" s="246">
        <v>2312435</v>
      </c>
      <c r="U15" s="242">
        <v>164164</v>
      </c>
      <c r="V15" s="244" t="s">
        <v>260</v>
      </c>
      <c r="W15" s="233" t="s">
        <v>6</v>
      </c>
      <c r="X15" s="232" t="s">
        <v>99</v>
      </c>
      <c r="Z15" s="102"/>
      <c r="AA15" s="102"/>
    </row>
    <row r="16" spans="1:27" ht="28.5" customHeight="1">
      <c r="A16" s="229" t="s">
        <v>7</v>
      </c>
      <c r="B16" s="230" t="s">
        <v>100</v>
      </c>
      <c r="C16" s="242">
        <v>-708259.875844422</v>
      </c>
      <c r="D16" s="243" t="s">
        <v>260</v>
      </c>
      <c r="E16" s="242">
        <v>-21826.435239973664</v>
      </c>
      <c r="F16" s="244" t="s">
        <v>260</v>
      </c>
      <c r="G16" s="242">
        <v>-113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253743</v>
      </c>
      <c r="N16" s="244" t="s">
        <v>260</v>
      </c>
      <c r="O16" s="242">
        <v>58151.063</v>
      </c>
      <c r="P16" s="244" t="s">
        <v>260</v>
      </c>
      <c r="Q16" s="242">
        <v>-3140.751915604207</v>
      </c>
      <c r="R16" s="244" t="s">
        <v>260</v>
      </c>
      <c r="S16" s="242">
        <v>-421445.99999999994</v>
      </c>
      <c r="T16" s="244" t="s">
        <v>260</v>
      </c>
      <c r="U16" s="245" t="s">
        <v>260</v>
      </c>
      <c r="V16" s="246">
        <v>-421445.99999999994</v>
      </c>
      <c r="W16" s="233" t="s">
        <v>7</v>
      </c>
      <c r="X16" s="232" t="s">
        <v>101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16185</v>
      </c>
      <c r="J17" s="244" t="s">
        <v>260</v>
      </c>
      <c r="K17" s="245" t="s">
        <v>260</v>
      </c>
      <c r="L17" s="246">
        <v>-32692</v>
      </c>
      <c r="M17" s="249" t="s">
        <v>260</v>
      </c>
      <c r="N17" s="246">
        <v>48877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16185</v>
      </c>
      <c r="T17" s="246">
        <v>16185</v>
      </c>
      <c r="U17" s="245" t="s">
        <v>260</v>
      </c>
      <c r="V17" s="244" t="s">
        <v>260</v>
      </c>
      <c r="W17" s="233" t="s">
        <v>8</v>
      </c>
      <c r="X17" s="232" t="s">
        <v>102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10858</v>
      </c>
      <c r="M18" s="247">
        <v>10858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10858</v>
      </c>
      <c r="T18" s="246">
        <v>10858</v>
      </c>
      <c r="U18" s="245" t="s">
        <v>260</v>
      </c>
      <c r="V18" s="244" t="s">
        <v>260</v>
      </c>
      <c r="W18" s="233" t="s">
        <v>9</v>
      </c>
      <c r="X18" s="232" t="s">
        <v>103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23017</v>
      </c>
      <c r="M19" s="247">
        <v>20988</v>
      </c>
      <c r="N19" s="244" t="s">
        <v>260</v>
      </c>
      <c r="O19" s="242">
        <v>2029</v>
      </c>
      <c r="P19" s="244" t="s">
        <v>260</v>
      </c>
      <c r="Q19" s="245" t="s">
        <v>260</v>
      </c>
      <c r="R19" s="244" t="s">
        <v>260</v>
      </c>
      <c r="S19" s="242">
        <v>23017</v>
      </c>
      <c r="T19" s="246">
        <v>23017</v>
      </c>
      <c r="U19" s="245" t="s">
        <v>260</v>
      </c>
      <c r="V19" s="244" t="s">
        <v>260</v>
      </c>
      <c r="W19" s="233" t="s">
        <v>20</v>
      </c>
      <c r="X19" s="232" t="s">
        <v>104</v>
      </c>
      <c r="Z19" s="102"/>
      <c r="AA19" s="102"/>
    </row>
    <row r="20" spans="1:27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874645</v>
      </c>
      <c r="M20" s="247">
        <v>867565</v>
      </c>
      <c r="N20" s="244" t="s">
        <v>260</v>
      </c>
      <c r="O20" s="245" t="s">
        <v>260</v>
      </c>
      <c r="P20" s="244" t="s">
        <v>260</v>
      </c>
      <c r="Q20" s="242">
        <v>7080</v>
      </c>
      <c r="R20" s="244" t="s">
        <v>260</v>
      </c>
      <c r="S20" s="242">
        <v>874645</v>
      </c>
      <c r="T20" s="246">
        <v>874645</v>
      </c>
      <c r="U20" s="245" t="s">
        <v>260</v>
      </c>
      <c r="V20" s="244" t="s">
        <v>260</v>
      </c>
      <c r="W20" s="233" t="s">
        <v>21</v>
      </c>
      <c r="X20" s="232" t="s">
        <v>106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73739</v>
      </c>
      <c r="L21" s="244" t="s">
        <v>260</v>
      </c>
      <c r="M21" s="249" t="s">
        <v>260</v>
      </c>
      <c r="N21" s="246">
        <v>75839</v>
      </c>
      <c r="O21" s="245" t="s">
        <v>260</v>
      </c>
      <c r="P21" s="244" t="s">
        <v>260</v>
      </c>
      <c r="Q21" s="245" t="s">
        <v>260</v>
      </c>
      <c r="R21" s="246">
        <v>-2100</v>
      </c>
      <c r="S21" s="242">
        <v>73739</v>
      </c>
      <c r="T21" s="246">
        <v>73739</v>
      </c>
      <c r="U21" s="245" t="s">
        <v>260</v>
      </c>
      <c r="V21" s="244" t="s">
        <v>260</v>
      </c>
      <c r="W21" s="233" t="s">
        <v>22</v>
      </c>
      <c r="X21" s="232" t="s">
        <v>107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-28314</v>
      </c>
      <c r="N22" s="246">
        <v>-9495</v>
      </c>
      <c r="O22" s="245" t="s">
        <v>260</v>
      </c>
      <c r="P22" s="244" t="s">
        <v>260</v>
      </c>
      <c r="Q22" s="242">
        <v>-9495</v>
      </c>
      <c r="R22" s="246">
        <v>-28314</v>
      </c>
      <c r="S22" s="242">
        <v>-37809</v>
      </c>
      <c r="T22" s="246">
        <v>-37809</v>
      </c>
      <c r="U22" s="245" t="s">
        <v>260</v>
      </c>
      <c r="V22" s="244" t="s">
        <v>260</v>
      </c>
      <c r="W22" s="233" t="s">
        <v>27</v>
      </c>
      <c r="X22" s="232" t="s">
        <v>108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-164833.58742831834</v>
      </c>
      <c r="E23" s="245" t="s">
        <v>260</v>
      </c>
      <c r="F23" s="246">
        <v>298083.6459392365</v>
      </c>
      <c r="G23" s="245" t="s">
        <v>260</v>
      </c>
      <c r="H23" s="246">
        <v>117730</v>
      </c>
      <c r="I23" s="245" t="s">
        <v>260</v>
      </c>
      <c r="J23" s="246">
        <v>-104446</v>
      </c>
      <c r="K23" s="245" t="s">
        <v>260</v>
      </c>
      <c r="L23" s="244" t="s">
        <v>260</v>
      </c>
      <c r="M23" s="247">
        <v>804282</v>
      </c>
      <c r="N23" s="246">
        <v>-2425</v>
      </c>
      <c r="O23" s="242">
        <v>88020.00121747679</v>
      </c>
      <c r="P23" s="246">
        <v>116662.00777766499</v>
      </c>
      <c r="Q23" s="242">
        <v>-272230.63298016455</v>
      </c>
      <c r="R23" s="246">
        <v>-19551.69805127231</v>
      </c>
      <c r="S23" s="242">
        <v>620071.3682373122</v>
      </c>
      <c r="T23" s="246">
        <v>241219.36823731085</v>
      </c>
      <c r="U23" s="245" t="s">
        <v>260</v>
      </c>
      <c r="V23" s="246">
        <v>378852</v>
      </c>
      <c r="W23" s="233" t="s">
        <v>28</v>
      </c>
      <c r="X23" s="232" t="s">
        <v>54</v>
      </c>
      <c r="Z23" s="102"/>
      <c r="AA23" s="102"/>
    </row>
    <row r="24" spans="1:27" ht="28.5" customHeight="1">
      <c r="A24" s="229" t="s">
        <v>29</v>
      </c>
      <c r="B24" s="230" t="s">
        <v>109</v>
      </c>
      <c r="C24" s="242">
        <v>95705.40458930621</v>
      </c>
      <c r="D24" s="243" t="s">
        <v>260</v>
      </c>
      <c r="E24" s="242">
        <v>-56633.090565327235</v>
      </c>
      <c r="F24" s="246">
        <v>-525.6057677418354</v>
      </c>
      <c r="G24" s="242">
        <v>100</v>
      </c>
      <c r="H24" s="244" t="s">
        <v>260</v>
      </c>
      <c r="I24" s="242">
        <v>4067</v>
      </c>
      <c r="J24" s="244" t="s">
        <v>260</v>
      </c>
      <c r="K24" s="245" t="s">
        <v>260</v>
      </c>
      <c r="L24" s="246">
        <v>-101220</v>
      </c>
      <c r="M24" s="247">
        <v>-2130.3170000000027</v>
      </c>
      <c r="N24" s="246">
        <v>2877</v>
      </c>
      <c r="O24" s="242">
        <v>-57993.66900000001</v>
      </c>
      <c r="P24" s="244" t="s">
        <v>260</v>
      </c>
      <c r="Q24" s="242">
        <v>-96576.75161591789</v>
      </c>
      <c r="R24" s="246">
        <v>-135494.81782419723</v>
      </c>
      <c r="S24" s="242">
        <v>-113461.42359193892</v>
      </c>
      <c r="T24" s="246">
        <v>-234363.42359193906</v>
      </c>
      <c r="U24" s="242">
        <v>-120902</v>
      </c>
      <c r="V24" s="244" t="s">
        <v>260</v>
      </c>
      <c r="W24" s="233" t="s">
        <v>29</v>
      </c>
      <c r="X24" s="232" t="s">
        <v>82</v>
      </c>
      <c r="Z24" s="102"/>
      <c r="AA24" s="102"/>
    </row>
    <row r="25" spans="1:27" ht="28.5" customHeight="1">
      <c r="A25" s="229" t="s">
        <v>30</v>
      </c>
      <c r="B25" s="230" t="s">
        <v>53</v>
      </c>
      <c r="C25" s="242">
        <v>-31940.940255620677</v>
      </c>
      <c r="D25" s="250">
        <v>29380.223422816925</v>
      </c>
      <c r="E25" s="242">
        <v>65510.596251814684</v>
      </c>
      <c r="F25" s="246">
        <v>56793.354128329316</v>
      </c>
      <c r="G25" s="242">
        <v>-2</v>
      </c>
      <c r="H25" s="246">
        <v>9714</v>
      </c>
      <c r="I25" s="242">
        <v>36198.40000000002</v>
      </c>
      <c r="J25" s="246">
        <v>10345.266816347466</v>
      </c>
      <c r="K25" s="245" t="s">
        <v>260</v>
      </c>
      <c r="L25" s="244" t="s">
        <v>260</v>
      </c>
      <c r="M25" s="249" t="s">
        <v>260</v>
      </c>
      <c r="N25" s="246">
        <v>-32572</v>
      </c>
      <c r="O25" s="245" t="s">
        <v>260</v>
      </c>
      <c r="P25" s="244" t="s">
        <v>260</v>
      </c>
      <c r="Q25" s="245" t="s">
        <v>260</v>
      </c>
      <c r="R25" s="246">
        <v>-673.2962618696984</v>
      </c>
      <c r="S25" s="242">
        <v>69766.05599619403</v>
      </c>
      <c r="T25" s="246">
        <v>72987.54810562401</v>
      </c>
      <c r="U25" s="242">
        <v>16775</v>
      </c>
      <c r="V25" s="246">
        <v>13553.507890570116</v>
      </c>
      <c r="W25" s="233" t="s">
        <v>30</v>
      </c>
      <c r="X25" s="232" t="s">
        <v>55</v>
      </c>
      <c r="Z25" s="102"/>
      <c r="AA25" s="102"/>
    </row>
    <row r="26" spans="1:27" ht="28.5" customHeight="1">
      <c r="A26" s="229" t="s">
        <v>56</v>
      </c>
      <c r="B26" s="230" t="s">
        <v>58</v>
      </c>
      <c r="C26" s="242">
        <v>658.5</v>
      </c>
      <c r="D26" s="243" t="s">
        <v>260</v>
      </c>
      <c r="E26" s="242">
        <v>-30416.41205568399</v>
      </c>
      <c r="F26" s="246">
        <v>-28319.215494606586</v>
      </c>
      <c r="G26" s="242">
        <v>633.5962290935485</v>
      </c>
      <c r="H26" s="246">
        <v>137807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50926.97406066241</v>
      </c>
      <c r="N26" s="244" t="s">
        <v>260</v>
      </c>
      <c r="O26" s="242">
        <v>20443.263788134558</v>
      </c>
      <c r="P26" s="246">
        <v>-78.40935804701627</v>
      </c>
      <c r="Q26" s="242">
        <v>-18673.922022206476</v>
      </c>
      <c r="R26" s="246">
        <v>-87459.37514734632</v>
      </c>
      <c r="S26" s="242">
        <v>23572.00000000005</v>
      </c>
      <c r="T26" s="246">
        <v>21950.000000000073</v>
      </c>
      <c r="U26" s="242">
        <v>-1622</v>
      </c>
      <c r="V26" s="244" t="s">
        <v>260</v>
      </c>
      <c r="W26" s="233" t="s">
        <v>56</v>
      </c>
      <c r="X26" s="232" t="s">
        <v>59</v>
      </c>
      <c r="Z26" s="102"/>
      <c r="AA26" s="102"/>
    </row>
    <row r="27" spans="1:27" ht="28.5" customHeight="1">
      <c r="A27" s="229" t="s">
        <v>57</v>
      </c>
      <c r="B27" s="230" t="s">
        <v>19</v>
      </c>
      <c r="C27" s="242">
        <v>7586.033200000005</v>
      </c>
      <c r="D27" s="243" t="s">
        <v>260</v>
      </c>
      <c r="E27" s="242">
        <v>-11926.396286243393</v>
      </c>
      <c r="F27" s="244" t="s">
        <v>260</v>
      </c>
      <c r="G27" s="242">
        <v>-2576.7446226011225</v>
      </c>
      <c r="H27" s="244" t="s">
        <v>260</v>
      </c>
      <c r="I27" s="242">
        <v>-1816</v>
      </c>
      <c r="J27" s="246">
        <v>294796.00000000006</v>
      </c>
      <c r="K27" s="245" t="s">
        <v>260</v>
      </c>
      <c r="L27" s="244" t="s">
        <v>260</v>
      </c>
      <c r="M27" s="247">
        <v>190954.52611942193</v>
      </c>
      <c r="N27" s="244" t="s">
        <v>260</v>
      </c>
      <c r="O27" s="242">
        <v>134918.27099397685</v>
      </c>
      <c r="P27" s="244" t="s">
        <v>260</v>
      </c>
      <c r="Q27" s="242">
        <v>-60037.68940455426</v>
      </c>
      <c r="R27" s="244" t="s">
        <v>260</v>
      </c>
      <c r="S27" s="242">
        <v>257102.00000000006</v>
      </c>
      <c r="T27" s="246">
        <v>294796.00000000006</v>
      </c>
      <c r="U27" s="242">
        <v>37694</v>
      </c>
      <c r="V27" s="244" t="s">
        <v>260</v>
      </c>
      <c r="W27" s="233" t="s">
        <v>57</v>
      </c>
      <c r="X27" s="232" t="s">
        <v>110</v>
      </c>
      <c r="Z27" s="102"/>
      <c r="AA27" s="102"/>
    </row>
    <row r="28" spans="1:27" ht="28.5" customHeight="1">
      <c r="A28" s="229" t="s">
        <v>31</v>
      </c>
      <c r="B28" s="230" t="s">
        <v>60</v>
      </c>
      <c r="C28" s="242">
        <v>2254.296000000002</v>
      </c>
      <c r="D28" s="243" t="s">
        <v>260</v>
      </c>
      <c r="E28" s="242">
        <v>7522.257349911455</v>
      </c>
      <c r="F28" s="246">
        <v>-26916.754252691753</v>
      </c>
      <c r="G28" s="242">
        <v>479.07536212509655</v>
      </c>
      <c r="H28" s="246">
        <v>26620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44703.19460508437</v>
      </c>
      <c r="N28" s="244" t="s">
        <v>260</v>
      </c>
      <c r="O28" s="242">
        <v>87304.9118270104</v>
      </c>
      <c r="P28" s="244" t="s">
        <v>260</v>
      </c>
      <c r="Q28" s="242">
        <v>-89877.73514413141</v>
      </c>
      <c r="R28" s="246">
        <v>34452.75425269178</v>
      </c>
      <c r="S28" s="242">
        <v>52385.99999999991</v>
      </c>
      <c r="T28" s="246">
        <v>34156.00000000003</v>
      </c>
      <c r="U28" s="242">
        <v>-18230</v>
      </c>
      <c r="V28" s="244" t="s">
        <v>260</v>
      </c>
      <c r="W28" s="233" t="s">
        <v>31</v>
      </c>
      <c r="X28" s="232" t="s">
        <v>61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-45907.33121048953</v>
      </c>
      <c r="D29" s="243" t="s">
        <v>260</v>
      </c>
      <c r="E29" s="242">
        <v>-7354.832531073564</v>
      </c>
      <c r="F29" s="244" t="s">
        <v>260</v>
      </c>
      <c r="G29" s="242">
        <v>3429</v>
      </c>
      <c r="H29" s="244" t="s">
        <v>260</v>
      </c>
      <c r="I29" s="242">
        <v>-18</v>
      </c>
      <c r="J29" s="244" t="s">
        <v>260</v>
      </c>
      <c r="K29" s="245" t="s">
        <v>260</v>
      </c>
      <c r="L29" s="244" t="s">
        <v>260</v>
      </c>
      <c r="M29" s="247">
        <v>-23583</v>
      </c>
      <c r="N29" s="246">
        <v>-21362</v>
      </c>
      <c r="O29" s="242">
        <v>79911.45399999997</v>
      </c>
      <c r="P29" s="244" t="s">
        <v>260</v>
      </c>
      <c r="Q29" s="242">
        <v>-27849.29025843687</v>
      </c>
      <c r="R29" s="244" t="s">
        <v>260</v>
      </c>
      <c r="S29" s="242">
        <v>-21372</v>
      </c>
      <c r="T29" s="246">
        <v>-21362</v>
      </c>
      <c r="U29" s="242">
        <v>10</v>
      </c>
      <c r="V29" s="244" t="s">
        <v>260</v>
      </c>
      <c r="W29" s="233" t="s">
        <v>32</v>
      </c>
      <c r="X29" s="232" t="s">
        <v>130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-396179.0236952879</v>
      </c>
      <c r="D30" s="243" t="s">
        <v>260</v>
      </c>
      <c r="E30" s="242">
        <v>-119838.39752179221</v>
      </c>
      <c r="F30" s="244" t="s">
        <v>260</v>
      </c>
      <c r="G30" s="242">
        <v>-121.37734099999943</v>
      </c>
      <c r="H30" s="244" t="s">
        <v>260</v>
      </c>
      <c r="I30" s="242">
        <v>-3256.458103319139</v>
      </c>
      <c r="J30" s="244" t="s">
        <v>260</v>
      </c>
      <c r="K30" s="245" t="s">
        <v>260</v>
      </c>
      <c r="L30" s="244" t="s">
        <v>260</v>
      </c>
      <c r="M30" s="247">
        <v>-4823.010384606183</v>
      </c>
      <c r="N30" s="246">
        <v>-428.38700000000017</v>
      </c>
      <c r="O30" s="242">
        <v>47190.413415115385</v>
      </c>
      <c r="P30" s="244" t="s">
        <v>260</v>
      </c>
      <c r="Q30" s="242">
        <v>-1832.47628797801</v>
      </c>
      <c r="R30" s="246">
        <v>-488210</v>
      </c>
      <c r="S30" s="242">
        <v>-478860.3299188681</v>
      </c>
      <c r="T30" s="246">
        <v>-488638.387</v>
      </c>
      <c r="U30" s="242">
        <v>-9778.057081131736</v>
      </c>
      <c r="V30" s="244" t="s">
        <v>260</v>
      </c>
      <c r="W30" s="233" t="s">
        <v>33</v>
      </c>
      <c r="X30" s="232" t="s">
        <v>52</v>
      </c>
      <c r="Z30" s="102"/>
      <c r="AA30" s="102"/>
    </row>
    <row r="31" spans="1:27" ht="28.5" customHeight="1">
      <c r="A31" s="229" t="s">
        <v>34</v>
      </c>
      <c r="B31" s="230" t="s">
        <v>62</v>
      </c>
      <c r="C31" s="242">
        <v>-17857.802956235442</v>
      </c>
      <c r="D31" s="243" t="s">
        <v>260</v>
      </c>
      <c r="E31" s="242">
        <v>-7228.664341468382</v>
      </c>
      <c r="F31" s="246">
        <v>-7461.534740000003</v>
      </c>
      <c r="G31" s="242">
        <v>-10.476860056089297</v>
      </c>
      <c r="H31" s="244" t="s">
        <v>260</v>
      </c>
      <c r="I31" s="242">
        <v>-1805.723242705315</v>
      </c>
      <c r="J31" s="244" t="s">
        <v>260</v>
      </c>
      <c r="K31" s="245" t="s">
        <v>260</v>
      </c>
      <c r="L31" s="244" t="s">
        <v>260</v>
      </c>
      <c r="M31" s="247">
        <v>-855.6857287677686</v>
      </c>
      <c r="N31" s="246">
        <v>-61086.07188</v>
      </c>
      <c r="O31" s="242">
        <v>-2024.2041260510307</v>
      </c>
      <c r="P31" s="246">
        <v>3900</v>
      </c>
      <c r="Q31" s="242">
        <v>-6545.195552742861</v>
      </c>
      <c r="R31" s="246">
        <v>13305</v>
      </c>
      <c r="S31" s="242">
        <v>-36327.75280802689</v>
      </c>
      <c r="T31" s="246">
        <v>-51342.606620000006</v>
      </c>
      <c r="U31" s="242">
        <v>-15014.853811973107</v>
      </c>
      <c r="V31" s="244" t="s">
        <v>260</v>
      </c>
      <c r="W31" s="233" t="s">
        <v>34</v>
      </c>
      <c r="X31" s="232" t="s">
        <v>63</v>
      </c>
      <c r="Z31" s="102"/>
      <c r="AA31" s="102"/>
    </row>
    <row r="32" spans="1:27" ht="28.5" customHeight="1">
      <c r="A32" s="229" t="s">
        <v>35</v>
      </c>
      <c r="B32" s="230" t="s">
        <v>64</v>
      </c>
      <c r="C32" s="242">
        <v>173721.66156336386</v>
      </c>
      <c r="D32" s="243" t="s">
        <v>260</v>
      </c>
      <c r="E32" s="242">
        <v>72337</v>
      </c>
      <c r="F32" s="246">
        <v>135131.92471851408</v>
      </c>
      <c r="G32" s="242">
        <v>12</v>
      </c>
      <c r="H32" s="246">
        <v>11039.628000000026</v>
      </c>
      <c r="I32" s="242">
        <v>35302</v>
      </c>
      <c r="J32" s="244" t="s">
        <v>260</v>
      </c>
      <c r="K32" s="245" t="s">
        <v>260</v>
      </c>
      <c r="L32" s="244" t="s">
        <v>260</v>
      </c>
      <c r="M32" s="247">
        <v>7031</v>
      </c>
      <c r="N32" s="246">
        <v>-8079.594000000041</v>
      </c>
      <c r="O32" s="242">
        <v>1623</v>
      </c>
      <c r="P32" s="246">
        <v>107312.49599999998</v>
      </c>
      <c r="Q32" s="242">
        <v>63556</v>
      </c>
      <c r="R32" s="246">
        <v>180889.51399999997</v>
      </c>
      <c r="S32" s="242">
        <v>353582.66156336386</v>
      </c>
      <c r="T32" s="246">
        <v>426293.968718514</v>
      </c>
      <c r="U32" s="242">
        <v>72711.30715515018</v>
      </c>
      <c r="V32" s="244" t="s">
        <v>260</v>
      </c>
      <c r="W32" s="233" t="s">
        <v>35</v>
      </c>
      <c r="X32" s="232" t="s">
        <v>65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701898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701898</v>
      </c>
      <c r="Q33" s="245" t="s">
        <v>260</v>
      </c>
      <c r="R33" s="244" t="s">
        <v>260</v>
      </c>
      <c r="S33" s="242">
        <v>701898</v>
      </c>
      <c r="T33" s="246">
        <v>701898</v>
      </c>
      <c r="U33" s="245" t="s">
        <v>260</v>
      </c>
      <c r="V33" s="244" t="s">
        <v>260</v>
      </c>
      <c r="W33" s="233" t="s">
        <v>36</v>
      </c>
      <c r="X33" s="232" t="s">
        <v>111</v>
      </c>
      <c r="Z33" s="102"/>
      <c r="AA33" s="102"/>
    </row>
    <row r="34" spans="1:27" ht="28.5" customHeight="1">
      <c r="A34" s="229" t="s">
        <v>37</v>
      </c>
      <c r="B34" s="230" t="s">
        <v>66</v>
      </c>
      <c r="C34" s="242">
        <v>9050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9050</v>
      </c>
      <c r="Q34" s="245" t="s">
        <v>260</v>
      </c>
      <c r="R34" s="244" t="s">
        <v>260</v>
      </c>
      <c r="S34" s="242">
        <v>9050</v>
      </c>
      <c r="T34" s="246">
        <v>9050</v>
      </c>
      <c r="U34" s="245" t="s">
        <v>260</v>
      </c>
      <c r="V34" s="244" t="s">
        <v>260</v>
      </c>
      <c r="W34" s="233" t="s">
        <v>37</v>
      </c>
      <c r="X34" s="232" t="s">
        <v>67</v>
      </c>
      <c r="Z34" s="102"/>
      <c r="AA34" s="102"/>
    </row>
    <row r="35" spans="1:27" ht="28.5" customHeight="1">
      <c r="A35" s="229" t="s">
        <v>38</v>
      </c>
      <c r="B35" s="230" t="s">
        <v>152</v>
      </c>
      <c r="C35" s="242">
        <v>176025.28346368996</v>
      </c>
      <c r="D35" s="250">
        <v>-64846.289199568564</v>
      </c>
      <c r="E35" s="242">
        <v>-856291.7779131811</v>
      </c>
      <c r="F35" s="246">
        <v>-633820.6972499227</v>
      </c>
      <c r="G35" s="242">
        <v>-37513.951</v>
      </c>
      <c r="H35" s="246">
        <v>-54980.45899999997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-717780.4454494911</v>
      </c>
      <c r="T35" s="246">
        <v>-753647.4454494913</v>
      </c>
      <c r="U35" s="242">
        <v>-46394</v>
      </c>
      <c r="V35" s="246">
        <v>-10527</v>
      </c>
      <c r="W35" s="233" t="s">
        <v>38</v>
      </c>
      <c r="X35" s="232" t="s">
        <v>68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17740</v>
      </c>
      <c r="D36" s="243" t="s">
        <v>260</v>
      </c>
      <c r="E36" s="242">
        <v>287316.54628129007</v>
      </c>
      <c r="F36" s="244" t="s">
        <v>260</v>
      </c>
      <c r="G36" s="242">
        <v>111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-221</v>
      </c>
      <c r="N36" s="244" t="s">
        <v>260</v>
      </c>
      <c r="O36" s="247">
        <v>2326.612</v>
      </c>
      <c r="P36" s="244" t="s">
        <v>260</v>
      </c>
      <c r="Q36" s="247">
        <v>17981.841718709897</v>
      </c>
      <c r="R36" s="244" t="s">
        <v>260</v>
      </c>
      <c r="S36" s="242">
        <v>325255</v>
      </c>
      <c r="T36" s="244" t="s">
        <v>260</v>
      </c>
      <c r="U36" s="245" t="s">
        <v>260</v>
      </c>
      <c r="V36" s="246">
        <v>325255</v>
      </c>
      <c r="W36" s="233" t="s">
        <v>45</v>
      </c>
      <c r="X36" s="232" t="s">
        <v>112</v>
      </c>
      <c r="Z36" s="102"/>
      <c r="AA36" s="102"/>
    </row>
    <row r="37" spans="1:27" ht="28.5" customHeight="1">
      <c r="A37" s="229" t="s">
        <v>46</v>
      </c>
      <c r="B37" s="230" t="s">
        <v>71</v>
      </c>
      <c r="C37" s="242">
        <v>-428028.3743409999</v>
      </c>
      <c r="D37" s="243" t="s">
        <v>260</v>
      </c>
      <c r="E37" s="242">
        <v>-835.1237160332364</v>
      </c>
      <c r="F37" s="246">
        <v>-26618</v>
      </c>
      <c r="G37" s="242" t="s">
        <v>260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-27893</v>
      </c>
      <c r="N37" s="244" t="s">
        <v>260</v>
      </c>
      <c r="O37" s="242">
        <v>435566.1044850851</v>
      </c>
      <c r="P37" s="244" t="s">
        <v>260</v>
      </c>
      <c r="Q37" s="242">
        <v>-89970.60642805204</v>
      </c>
      <c r="R37" s="246">
        <v>-2995</v>
      </c>
      <c r="S37" s="242">
        <v>-111161.00000000003</v>
      </c>
      <c r="T37" s="246">
        <v>-29613</v>
      </c>
      <c r="U37" s="242">
        <v>-29613</v>
      </c>
      <c r="V37" s="246">
        <v>-111161.00000000003</v>
      </c>
      <c r="W37" s="233" t="s">
        <v>46</v>
      </c>
      <c r="X37" s="232" t="s">
        <v>113</v>
      </c>
      <c r="Z37" s="102"/>
      <c r="AA37" s="102"/>
    </row>
    <row r="38" spans="1:27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828078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828078</v>
      </c>
      <c r="T38" s="244" t="s">
        <v>260</v>
      </c>
      <c r="U38" s="245" t="s">
        <v>260</v>
      </c>
      <c r="V38" s="246">
        <v>828078</v>
      </c>
      <c r="W38" s="233" t="s">
        <v>69</v>
      </c>
      <c r="X38" s="232" t="s">
        <v>115</v>
      </c>
      <c r="Z38" s="102"/>
      <c r="AA38" s="102"/>
    </row>
    <row r="39" spans="1:27" s="17" customFormat="1" ht="28.5" customHeight="1">
      <c r="A39" s="229" t="s">
        <v>72</v>
      </c>
      <c r="B39" s="230" t="s">
        <v>116</v>
      </c>
      <c r="C39" s="242">
        <v>-453170.31732325896</v>
      </c>
      <c r="D39" s="243" t="s">
        <v>260</v>
      </c>
      <c r="E39" s="242">
        <v>-258091.79483177053</v>
      </c>
      <c r="F39" s="244" t="s">
        <v>260</v>
      </c>
      <c r="G39" s="242">
        <v>63809.210999999996</v>
      </c>
      <c r="H39" s="244" t="s">
        <v>260</v>
      </c>
      <c r="I39" s="242">
        <v>-257240.95461463695</v>
      </c>
      <c r="J39" s="244" t="s">
        <v>260</v>
      </c>
      <c r="K39" s="242">
        <v>34872.88243405707</v>
      </c>
      <c r="L39" s="244" t="s">
        <v>260</v>
      </c>
      <c r="M39" s="247">
        <v>53196</v>
      </c>
      <c r="N39" s="244" t="s">
        <v>260</v>
      </c>
      <c r="O39" s="242">
        <v>167638.26414665254</v>
      </c>
      <c r="P39" s="244" t="s">
        <v>260</v>
      </c>
      <c r="Q39" s="242">
        <v>-95053.42454646307</v>
      </c>
      <c r="R39" s="244" t="s">
        <v>260</v>
      </c>
      <c r="S39" s="242">
        <v>-744040.13373542</v>
      </c>
      <c r="T39" s="244" t="s">
        <v>260</v>
      </c>
      <c r="U39" s="242">
        <v>198681.6258448498</v>
      </c>
      <c r="V39" s="246">
        <v>-545358.5078905701</v>
      </c>
      <c r="W39" s="233" t="s">
        <v>72</v>
      </c>
      <c r="X39" s="232" t="s">
        <v>117</v>
      </c>
      <c r="Z39" s="102"/>
      <c r="AA39" s="102"/>
    </row>
    <row r="40" spans="1:27" s="63" customFormat="1" ht="28.5" customHeight="1">
      <c r="A40" s="234"/>
      <c r="B40" s="235" t="s">
        <v>76</v>
      </c>
      <c r="C40" s="245">
        <v>639431.9399375069</v>
      </c>
      <c r="D40" s="243">
        <v>-200299.65320506998</v>
      </c>
      <c r="E40" s="245">
        <v>-641197.2340869105</v>
      </c>
      <c r="F40" s="244">
        <v>-233652.882718883</v>
      </c>
      <c r="G40" s="245">
        <v>42121.16976756143</v>
      </c>
      <c r="H40" s="244">
        <v>247930.16900000005</v>
      </c>
      <c r="I40" s="245">
        <v>-172372.9675449512</v>
      </c>
      <c r="J40" s="244">
        <v>200695.26681634752</v>
      </c>
      <c r="K40" s="245">
        <v>936689.8824340571</v>
      </c>
      <c r="L40" s="244">
        <v>867222</v>
      </c>
      <c r="M40" s="249">
        <v>2145049.456671794</v>
      </c>
      <c r="N40" s="244">
        <v>2065860.94712</v>
      </c>
      <c r="O40" s="245">
        <v>1210838.967010202</v>
      </c>
      <c r="P40" s="244">
        <v>938744.0944196179</v>
      </c>
      <c r="Q40" s="245">
        <v>-493981.2138961388</v>
      </c>
      <c r="R40" s="244">
        <v>-536150.9190319938</v>
      </c>
      <c r="S40" s="245">
        <v>3666580.0002931207</v>
      </c>
      <c r="T40" s="244">
        <v>3350349.022400018</v>
      </c>
      <c r="U40" s="245">
        <v>141015.02210689514</v>
      </c>
      <c r="V40" s="244">
        <v>457246</v>
      </c>
      <c r="W40" s="236"/>
      <c r="X40" s="237" t="s">
        <v>47</v>
      </c>
      <c r="Z40" s="102"/>
      <c r="AA40" s="102"/>
    </row>
    <row r="41" spans="1:27" s="65" customFormat="1" ht="28.5" customHeight="1" thickBot="1">
      <c r="A41" s="238" t="s">
        <v>86</v>
      </c>
      <c r="B41" s="239"/>
      <c r="C41" s="251">
        <v>839732</v>
      </c>
      <c r="D41" s="252"/>
      <c r="E41" s="251">
        <v>-407544</v>
      </c>
      <c r="F41" s="253"/>
      <c r="G41" s="251">
        <v>-205809</v>
      </c>
      <c r="H41" s="253"/>
      <c r="I41" s="251">
        <v>-373068</v>
      </c>
      <c r="J41" s="253"/>
      <c r="K41" s="251">
        <v>69468</v>
      </c>
      <c r="L41" s="253"/>
      <c r="M41" s="254">
        <v>79189</v>
      </c>
      <c r="N41" s="253"/>
      <c r="O41" s="251">
        <v>272095</v>
      </c>
      <c r="P41" s="253"/>
      <c r="Q41" s="251">
        <v>42170</v>
      </c>
      <c r="R41" s="253"/>
      <c r="S41" s="251">
        <v>316231</v>
      </c>
      <c r="T41" s="253"/>
      <c r="U41" s="251">
        <v>-316231</v>
      </c>
      <c r="V41" s="253"/>
      <c r="W41" s="240"/>
      <c r="X41" s="241" t="s">
        <v>125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51" zoomScalePageLayoutView="0" workbookViewId="0" topLeftCell="A1">
      <selection activeCell="F16" sqref="F16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59765625" style="2" customWidth="1"/>
    <col min="4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0" width="10.59765625" style="2" customWidth="1"/>
    <col min="21" max="21" width="10.8984375" style="2" customWidth="1"/>
    <col min="22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147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148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61160.5134252077</v>
      </c>
      <c r="D13" s="243" t="s">
        <v>260</v>
      </c>
      <c r="E13" s="242">
        <v>22489.667361809144</v>
      </c>
      <c r="F13" s="244" t="s">
        <v>260</v>
      </c>
      <c r="G13" s="242">
        <v>-35.93700000000001</v>
      </c>
      <c r="H13" s="244" t="s">
        <v>260</v>
      </c>
      <c r="I13" s="242">
        <v>11.379639942933707</v>
      </c>
      <c r="J13" s="244" t="s">
        <v>260</v>
      </c>
      <c r="K13" s="245" t="s">
        <v>260</v>
      </c>
      <c r="L13" s="246">
        <v>68443</v>
      </c>
      <c r="M13" s="247">
        <v>-10638</v>
      </c>
      <c r="N13" s="244" t="s">
        <v>260</v>
      </c>
      <c r="O13" s="242">
        <v>-419.8347743746709</v>
      </c>
      <c r="P13" s="244" t="s">
        <v>260</v>
      </c>
      <c r="Q13" s="242">
        <v>-4124.788652584921</v>
      </c>
      <c r="R13" s="244" t="s">
        <v>260</v>
      </c>
      <c r="S13" s="242">
        <v>68443.00000000017</v>
      </c>
      <c r="T13" s="248">
        <v>68443</v>
      </c>
      <c r="U13" s="245" t="s">
        <v>260</v>
      </c>
      <c r="V13" s="244" t="s">
        <v>260</v>
      </c>
      <c r="W13" s="231" t="s">
        <v>4</v>
      </c>
      <c r="X13" s="232" t="s">
        <v>96</v>
      </c>
      <c r="Z13" s="102"/>
      <c r="AA13" s="102"/>
    </row>
    <row r="14" spans="1:27" ht="28.5" customHeight="1">
      <c r="A14" s="229" t="s">
        <v>5</v>
      </c>
      <c r="B14" s="230" t="s">
        <v>97</v>
      </c>
      <c r="C14" s="242">
        <v>1905311.4196627885</v>
      </c>
      <c r="D14" s="243" t="s">
        <v>260</v>
      </c>
      <c r="E14" s="242">
        <v>317532.5638185921</v>
      </c>
      <c r="F14" s="244" t="s">
        <v>260</v>
      </c>
      <c r="G14" s="242">
        <v>4414.066999999999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44222.789</v>
      </c>
      <c r="N14" s="246">
        <v>2531552</v>
      </c>
      <c r="O14" s="242">
        <v>161505.30100000004</v>
      </c>
      <c r="P14" s="244" t="s">
        <v>260</v>
      </c>
      <c r="Q14" s="242">
        <v>81554.85951862071</v>
      </c>
      <c r="R14" s="244" t="s">
        <v>260</v>
      </c>
      <c r="S14" s="242">
        <v>2514541.000000001</v>
      </c>
      <c r="T14" s="246">
        <v>2531552</v>
      </c>
      <c r="U14" s="242">
        <v>17011</v>
      </c>
      <c r="V14" s="244" t="s">
        <v>260</v>
      </c>
      <c r="W14" s="233" t="s">
        <v>5</v>
      </c>
      <c r="X14" s="232" t="s">
        <v>48</v>
      </c>
      <c r="Z14" s="102"/>
      <c r="AA14" s="102"/>
    </row>
    <row r="15" spans="1:27" ht="28.5" customHeight="1">
      <c r="A15" s="229" t="s">
        <v>6</v>
      </c>
      <c r="B15" s="230" t="s">
        <v>98</v>
      </c>
      <c r="C15" s="242">
        <v>-846452.2954555582</v>
      </c>
      <c r="D15" s="243" t="s">
        <v>260</v>
      </c>
      <c r="E15" s="242">
        <v>69577.1953126823</v>
      </c>
      <c r="F15" s="244" t="s">
        <v>260</v>
      </c>
      <c r="G15" s="242">
        <v>-22725.70000000001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37084.119999999995</v>
      </c>
      <c r="N15" s="246">
        <v>-919932</v>
      </c>
      <c r="O15" s="242">
        <v>210864.82700000005</v>
      </c>
      <c r="P15" s="244" t="s">
        <v>260</v>
      </c>
      <c r="Q15" s="242">
        <v>18824.853142877575</v>
      </c>
      <c r="R15" s="244" t="s">
        <v>260</v>
      </c>
      <c r="S15" s="242">
        <v>-532826.9999999983</v>
      </c>
      <c r="T15" s="246">
        <v>-919932</v>
      </c>
      <c r="U15" s="242">
        <v>-387105</v>
      </c>
      <c r="V15" s="244" t="s">
        <v>260</v>
      </c>
      <c r="W15" s="233" t="s">
        <v>6</v>
      </c>
      <c r="X15" s="232" t="s">
        <v>99</v>
      </c>
      <c r="Z15" s="102"/>
      <c r="AA15" s="102"/>
    </row>
    <row r="16" spans="1:27" ht="28.5" customHeight="1">
      <c r="A16" s="229" t="s">
        <v>7</v>
      </c>
      <c r="B16" s="230" t="s">
        <v>100</v>
      </c>
      <c r="C16" s="242">
        <v>-673284.09285947</v>
      </c>
      <c r="D16" s="243" t="s">
        <v>260</v>
      </c>
      <c r="E16" s="242">
        <v>-3072.06814052992</v>
      </c>
      <c r="F16" s="244" t="s">
        <v>260</v>
      </c>
      <c r="G16" s="242">
        <v>148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-241555</v>
      </c>
      <c r="N16" s="244" t="s">
        <v>260</v>
      </c>
      <c r="O16" s="242">
        <v>-26763.472999999998</v>
      </c>
      <c r="P16" s="244" t="s">
        <v>260</v>
      </c>
      <c r="Q16" s="242">
        <v>19385.634</v>
      </c>
      <c r="R16" s="244" t="s">
        <v>260</v>
      </c>
      <c r="S16" s="242">
        <v>-925141</v>
      </c>
      <c r="T16" s="244" t="s">
        <v>260</v>
      </c>
      <c r="U16" s="245" t="s">
        <v>260</v>
      </c>
      <c r="V16" s="246">
        <v>-925141</v>
      </c>
      <c r="W16" s="233" t="s">
        <v>7</v>
      </c>
      <c r="X16" s="232" t="s">
        <v>101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57380</v>
      </c>
      <c r="J17" s="244" t="s">
        <v>260</v>
      </c>
      <c r="K17" s="245" t="s">
        <v>260</v>
      </c>
      <c r="L17" s="246">
        <v>80271</v>
      </c>
      <c r="M17" s="249" t="s">
        <v>260</v>
      </c>
      <c r="N17" s="246">
        <v>-22891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57380</v>
      </c>
      <c r="T17" s="246">
        <v>57380</v>
      </c>
      <c r="U17" s="245" t="s">
        <v>260</v>
      </c>
      <c r="V17" s="244" t="s">
        <v>260</v>
      </c>
      <c r="W17" s="233" t="s">
        <v>8</v>
      </c>
      <c r="X17" s="232" t="s">
        <v>102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110314</v>
      </c>
      <c r="M18" s="247">
        <v>110314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110314</v>
      </c>
      <c r="T18" s="246">
        <v>110314</v>
      </c>
      <c r="U18" s="245" t="s">
        <v>260</v>
      </c>
      <c r="V18" s="244" t="s">
        <v>260</v>
      </c>
      <c r="W18" s="233" t="s">
        <v>9</v>
      </c>
      <c r="X18" s="232" t="s">
        <v>103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71415</v>
      </c>
      <c r="M19" s="247">
        <v>71161</v>
      </c>
      <c r="N19" s="244" t="s">
        <v>260</v>
      </c>
      <c r="O19" s="242">
        <v>-709</v>
      </c>
      <c r="P19" s="244" t="s">
        <v>260</v>
      </c>
      <c r="Q19" s="242">
        <v>963</v>
      </c>
      <c r="R19" s="244" t="s">
        <v>260</v>
      </c>
      <c r="S19" s="242">
        <v>71415</v>
      </c>
      <c r="T19" s="246">
        <v>71415</v>
      </c>
      <c r="U19" s="245" t="s">
        <v>260</v>
      </c>
      <c r="V19" s="244" t="s">
        <v>260</v>
      </c>
      <c r="W19" s="233" t="s">
        <v>20</v>
      </c>
      <c r="X19" s="232" t="s">
        <v>104</v>
      </c>
      <c r="Z19" s="102"/>
      <c r="AA19" s="102"/>
    </row>
    <row r="20" spans="1:27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1593540</v>
      </c>
      <c r="M20" s="247">
        <v>1488590</v>
      </c>
      <c r="N20" s="244" t="s">
        <v>260</v>
      </c>
      <c r="O20" s="242">
        <v>88800</v>
      </c>
      <c r="P20" s="244" t="s">
        <v>260</v>
      </c>
      <c r="Q20" s="242">
        <v>16150</v>
      </c>
      <c r="R20" s="244" t="s">
        <v>260</v>
      </c>
      <c r="S20" s="242">
        <v>1593540</v>
      </c>
      <c r="T20" s="246">
        <v>1593540</v>
      </c>
      <c r="U20" s="245" t="s">
        <v>260</v>
      </c>
      <c r="V20" s="244" t="s">
        <v>260</v>
      </c>
      <c r="W20" s="233" t="s">
        <v>21</v>
      </c>
      <c r="X20" s="232" t="s">
        <v>106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214167</v>
      </c>
      <c r="L21" s="244" t="s">
        <v>260</v>
      </c>
      <c r="M21" s="249" t="s">
        <v>260</v>
      </c>
      <c r="N21" s="246">
        <v>214167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214167</v>
      </c>
      <c r="T21" s="246">
        <v>214167</v>
      </c>
      <c r="U21" s="245" t="s">
        <v>260</v>
      </c>
      <c r="V21" s="244" t="s">
        <v>260</v>
      </c>
      <c r="W21" s="233" t="s">
        <v>22</v>
      </c>
      <c r="X21" s="232" t="s">
        <v>107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-7869</v>
      </c>
      <c r="N22" s="246">
        <v>540</v>
      </c>
      <c r="O22" s="245" t="s">
        <v>260</v>
      </c>
      <c r="P22" s="244" t="s">
        <v>260</v>
      </c>
      <c r="Q22" s="242">
        <v>540</v>
      </c>
      <c r="R22" s="246">
        <v>-7869</v>
      </c>
      <c r="S22" s="242">
        <v>-7329</v>
      </c>
      <c r="T22" s="246">
        <v>-7329</v>
      </c>
      <c r="U22" s="245" t="s">
        <v>260</v>
      </c>
      <c r="V22" s="244" t="s">
        <v>260</v>
      </c>
      <c r="W22" s="233" t="s">
        <v>27</v>
      </c>
      <c r="X22" s="232" t="s">
        <v>108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267847.5442514084</v>
      </c>
      <c r="E23" s="245" t="s">
        <v>260</v>
      </c>
      <c r="F23" s="246">
        <v>-236656.17824306712</v>
      </c>
      <c r="G23" s="245" t="s">
        <v>260</v>
      </c>
      <c r="H23" s="246">
        <v>-10634</v>
      </c>
      <c r="I23" s="245" t="s">
        <v>260</v>
      </c>
      <c r="J23" s="246">
        <v>220230</v>
      </c>
      <c r="K23" s="245" t="s">
        <v>260</v>
      </c>
      <c r="L23" s="244" t="s">
        <v>260</v>
      </c>
      <c r="M23" s="247">
        <v>271172</v>
      </c>
      <c r="N23" s="246">
        <v>-543</v>
      </c>
      <c r="O23" s="242">
        <v>-60721.15129179135</v>
      </c>
      <c r="P23" s="246">
        <v>-7742.6080410582945</v>
      </c>
      <c r="Q23" s="242">
        <v>207503.95903286472</v>
      </c>
      <c r="R23" s="246">
        <v>-11456.60237670946</v>
      </c>
      <c r="S23" s="242">
        <v>417954.80774107337</v>
      </c>
      <c r="T23" s="246">
        <v>221045.15559057356</v>
      </c>
      <c r="U23" s="245" t="s">
        <v>260</v>
      </c>
      <c r="V23" s="246">
        <v>196909.65215050057</v>
      </c>
      <c r="W23" s="233" t="s">
        <v>28</v>
      </c>
      <c r="X23" s="232" t="s">
        <v>54</v>
      </c>
      <c r="Z23" s="102"/>
      <c r="AA23" s="102"/>
    </row>
    <row r="24" spans="1:27" ht="28.5" customHeight="1">
      <c r="A24" s="229" t="s">
        <v>29</v>
      </c>
      <c r="B24" s="230" t="s">
        <v>109</v>
      </c>
      <c r="C24" s="242">
        <v>-192717.58153384447</v>
      </c>
      <c r="D24" s="243" t="s">
        <v>260</v>
      </c>
      <c r="E24" s="242">
        <v>-17641.943843008965</v>
      </c>
      <c r="F24" s="244" t="s">
        <v>260</v>
      </c>
      <c r="G24" s="242">
        <v>70</v>
      </c>
      <c r="H24" s="244" t="s">
        <v>260</v>
      </c>
      <c r="I24" s="242">
        <v>-7322</v>
      </c>
      <c r="J24" s="244" t="s">
        <v>260</v>
      </c>
      <c r="K24" s="245" t="s">
        <v>260</v>
      </c>
      <c r="L24" s="244" t="s">
        <v>260</v>
      </c>
      <c r="M24" s="247">
        <v>-32116.324</v>
      </c>
      <c r="N24" s="246">
        <v>-131641</v>
      </c>
      <c r="O24" s="242">
        <v>62117.82299999999</v>
      </c>
      <c r="P24" s="244" t="s">
        <v>260</v>
      </c>
      <c r="Q24" s="242">
        <v>-160633.42084841046</v>
      </c>
      <c r="R24" s="246">
        <v>-212562.4472252637</v>
      </c>
      <c r="S24" s="242">
        <v>-348243.44722526387</v>
      </c>
      <c r="T24" s="246">
        <v>-344203.4472252637</v>
      </c>
      <c r="U24" s="242">
        <v>4040</v>
      </c>
      <c r="V24" s="244" t="s">
        <v>260</v>
      </c>
      <c r="W24" s="233" t="s">
        <v>29</v>
      </c>
      <c r="X24" s="232" t="s">
        <v>82</v>
      </c>
      <c r="Z24" s="102"/>
      <c r="AA24" s="102"/>
    </row>
    <row r="25" spans="1:27" ht="28.5" customHeight="1">
      <c r="A25" s="229" t="s">
        <v>30</v>
      </c>
      <c r="B25" s="230" t="s">
        <v>53</v>
      </c>
      <c r="C25" s="242">
        <v>-2801.2348475165127</v>
      </c>
      <c r="D25" s="250">
        <v>-29997.921770178567</v>
      </c>
      <c r="E25" s="242">
        <v>42183.157043748564</v>
      </c>
      <c r="F25" s="246">
        <v>39633.631708810455</v>
      </c>
      <c r="G25" s="245" t="s">
        <v>260</v>
      </c>
      <c r="H25" s="246">
        <v>3208</v>
      </c>
      <c r="I25" s="242">
        <v>-14876.099999999977</v>
      </c>
      <c r="J25" s="246">
        <v>4842.437532865042</v>
      </c>
      <c r="K25" s="245" t="s">
        <v>260</v>
      </c>
      <c r="L25" s="244" t="s">
        <v>260</v>
      </c>
      <c r="M25" s="249" t="s">
        <v>260</v>
      </c>
      <c r="N25" s="246">
        <v>46156</v>
      </c>
      <c r="O25" s="245" t="s">
        <v>260</v>
      </c>
      <c r="P25" s="244" t="s">
        <v>260</v>
      </c>
      <c r="Q25" s="245" t="s">
        <v>260</v>
      </c>
      <c r="R25" s="246">
        <v>606.9766265660692</v>
      </c>
      <c r="S25" s="242">
        <v>24505.822196232075</v>
      </c>
      <c r="T25" s="246">
        <v>64449.124098062995</v>
      </c>
      <c r="U25" s="242">
        <v>89376</v>
      </c>
      <c r="V25" s="246">
        <v>49432.69809816904</v>
      </c>
      <c r="W25" s="233" t="s">
        <v>30</v>
      </c>
      <c r="X25" s="232" t="s">
        <v>55</v>
      </c>
      <c r="Z25" s="102"/>
      <c r="AA25" s="102"/>
    </row>
    <row r="26" spans="1:27" ht="28.5" customHeight="1">
      <c r="A26" s="229" t="s">
        <v>56</v>
      </c>
      <c r="B26" s="230" t="s">
        <v>58</v>
      </c>
      <c r="C26" s="242">
        <v>-1169.3400000000001</v>
      </c>
      <c r="D26" s="243" t="s">
        <v>260</v>
      </c>
      <c r="E26" s="242">
        <v>-23792.52651806765</v>
      </c>
      <c r="F26" s="246">
        <v>-37703.03966744663</v>
      </c>
      <c r="G26" s="242">
        <v>-633.5962290935485</v>
      </c>
      <c r="H26" s="246">
        <v>2144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-66562.39642514384</v>
      </c>
      <c r="N26" s="244" t="s">
        <v>260</v>
      </c>
      <c r="O26" s="242">
        <v>4455.417600228509</v>
      </c>
      <c r="P26" s="244" t="s">
        <v>260</v>
      </c>
      <c r="Q26" s="242">
        <v>48921.44157207635</v>
      </c>
      <c r="R26" s="246">
        <v>-3418.960332553397</v>
      </c>
      <c r="S26" s="242">
        <v>-38781.00000000019</v>
      </c>
      <c r="T26" s="246">
        <v>-38978.00000000003</v>
      </c>
      <c r="U26" s="242">
        <v>-197</v>
      </c>
      <c r="V26" s="244" t="s">
        <v>260</v>
      </c>
      <c r="W26" s="233" t="s">
        <v>56</v>
      </c>
      <c r="X26" s="232" t="s">
        <v>59</v>
      </c>
      <c r="Z26" s="102"/>
      <c r="AA26" s="102"/>
    </row>
    <row r="27" spans="1:27" ht="28.5" customHeight="1">
      <c r="A27" s="229" t="s">
        <v>57</v>
      </c>
      <c r="B27" s="230" t="s">
        <v>19</v>
      </c>
      <c r="C27" s="242">
        <v>-29690.023999999998</v>
      </c>
      <c r="D27" s="243" t="s">
        <v>260</v>
      </c>
      <c r="E27" s="242">
        <v>-611.5899807553471</v>
      </c>
      <c r="F27" s="244" t="s">
        <v>260</v>
      </c>
      <c r="G27" s="242">
        <v>-1547.6325419647403</v>
      </c>
      <c r="H27" s="244" t="s">
        <v>260</v>
      </c>
      <c r="I27" s="242">
        <v>1346</v>
      </c>
      <c r="J27" s="246">
        <v>409741.99999999895</v>
      </c>
      <c r="K27" s="245" t="s">
        <v>260</v>
      </c>
      <c r="L27" s="244" t="s">
        <v>260</v>
      </c>
      <c r="M27" s="247">
        <v>222178.8738835666</v>
      </c>
      <c r="N27" s="244" t="s">
        <v>260</v>
      </c>
      <c r="O27" s="242">
        <v>165650.40905720997</v>
      </c>
      <c r="P27" s="244" t="s">
        <v>260</v>
      </c>
      <c r="Q27" s="242">
        <v>-89265.03641805751</v>
      </c>
      <c r="R27" s="244" t="s">
        <v>260</v>
      </c>
      <c r="S27" s="242">
        <v>268060.99999999895</v>
      </c>
      <c r="T27" s="246">
        <v>409741.99999999895</v>
      </c>
      <c r="U27" s="242">
        <v>141681</v>
      </c>
      <c r="V27" s="244" t="s">
        <v>260</v>
      </c>
      <c r="W27" s="233" t="s">
        <v>57</v>
      </c>
      <c r="X27" s="232" t="s">
        <v>110</v>
      </c>
      <c r="Z27" s="102"/>
      <c r="AA27" s="102"/>
    </row>
    <row r="28" spans="1:27" ht="28.5" customHeight="1">
      <c r="A28" s="229" t="s">
        <v>31</v>
      </c>
      <c r="B28" s="230" t="s">
        <v>60</v>
      </c>
      <c r="C28" s="242">
        <v>-136.9499999999971</v>
      </c>
      <c r="D28" s="243" t="s">
        <v>260</v>
      </c>
      <c r="E28" s="242">
        <v>286.2850064531158</v>
      </c>
      <c r="F28" s="246">
        <v>-73374.22302021633</v>
      </c>
      <c r="G28" s="242">
        <v>8241.553385692845</v>
      </c>
      <c r="H28" s="246">
        <v>49665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-31794.759983196505</v>
      </c>
      <c r="N28" s="244" t="s">
        <v>260</v>
      </c>
      <c r="O28" s="242">
        <v>69533.12565583852</v>
      </c>
      <c r="P28" s="244" t="s">
        <v>260</v>
      </c>
      <c r="Q28" s="242">
        <v>-37651.2540647877</v>
      </c>
      <c r="R28" s="246">
        <v>21634.223020216305</v>
      </c>
      <c r="S28" s="242">
        <v>8478.000000000276</v>
      </c>
      <c r="T28" s="246">
        <v>-2075.000000000029</v>
      </c>
      <c r="U28" s="242">
        <v>-10553</v>
      </c>
      <c r="V28" s="244" t="s">
        <v>260</v>
      </c>
      <c r="W28" s="233" t="s">
        <v>31</v>
      </c>
      <c r="X28" s="232" t="s">
        <v>61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-8735.047933498412</v>
      </c>
      <c r="D29" s="243" t="s">
        <v>260</v>
      </c>
      <c r="E29" s="242">
        <v>-3203.7785335016506</v>
      </c>
      <c r="F29" s="244" t="s">
        <v>260</v>
      </c>
      <c r="G29" s="242">
        <v>-2914</v>
      </c>
      <c r="H29" s="244" t="s">
        <v>260</v>
      </c>
      <c r="I29" s="242">
        <v>-1</v>
      </c>
      <c r="J29" s="244" t="s">
        <v>260</v>
      </c>
      <c r="K29" s="245" t="s">
        <v>260</v>
      </c>
      <c r="L29" s="244" t="s">
        <v>260</v>
      </c>
      <c r="M29" s="247">
        <v>-39546</v>
      </c>
      <c r="N29" s="246">
        <v>-83581</v>
      </c>
      <c r="O29" s="242">
        <v>30742.43900000007</v>
      </c>
      <c r="P29" s="244" t="s">
        <v>260</v>
      </c>
      <c r="Q29" s="242">
        <v>-55105.61253300001</v>
      </c>
      <c r="R29" s="244" t="s">
        <v>260</v>
      </c>
      <c r="S29" s="242">
        <v>-78763</v>
      </c>
      <c r="T29" s="246">
        <v>-83581</v>
      </c>
      <c r="U29" s="242">
        <v>-4818</v>
      </c>
      <c r="V29" s="244" t="s">
        <v>260</v>
      </c>
      <c r="W29" s="233" t="s">
        <v>32</v>
      </c>
      <c r="X29" s="232" t="s">
        <v>130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254188.99710329797</v>
      </c>
      <c r="D30" s="243" t="s">
        <v>260</v>
      </c>
      <c r="E30" s="242">
        <v>124389.22437635949</v>
      </c>
      <c r="F30" s="244" t="s">
        <v>260</v>
      </c>
      <c r="G30" s="242">
        <v>5528.2883440000005</v>
      </c>
      <c r="H30" s="244" t="s">
        <v>260</v>
      </c>
      <c r="I30" s="242">
        <v>2836.466655868393</v>
      </c>
      <c r="J30" s="244" t="s">
        <v>260</v>
      </c>
      <c r="K30" s="245" t="s">
        <v>260</v>
      </c>
      <c r="L30" s="244" t="s">
        <v>260</v>
      </c>
      <c r="M30" s="247">
        <v>-10145.150419803496</v>
      </c>
      <c r="N30" s="246">
        <v>-706.2719999999997</v>
      </c>
      <c r="O30" s="242">
        <v>28456.017010282085</v>
      </c>
      <c r="P30" s="244" t="s">
        <v>260</v>
      </c>
      <c r="Q30" s="242">
        <v>-2998.2286921023624</v>
      </c>
      <c r="R30" s="246">
        <v>403212</v>
      </c>
      <c r="S30" s="242">
        <v>402255.61437790206</v>
      </c>
      <c r="T30" s="246">
        <v>402505.728</v>
      </c>
      <c r="U30" s="242">
        <v>250.11362209816798</v>
      </c>
      <c r="V30" s="244" t="s">
        <v>260</v>
      </c>
      <c r="W30" s="233" t="s">
        <v>33</v>
      </c>
      <c r="X30" s="232" t="s">
        <v>52</v>
      </c>
      <c r="Z30" s="102"/>
      <c r="AA30" s="102"/>
    </row>
    <row r="31" spans="1:27" ht="28.5" customHeight="1">
      <c r="A31" s="229" t="s">
        <v>34</v>
      </c>
      <c r="B31" s="230" t="s">
        <v>62</v>
      </c>
      <c r="C31" s="242">
        <v>39865.10390672679</v>
      </c>
      <c r="D31" s="243" t="s">
        <v>260</v>
      </c>
      <c r="E31" s="242">
        <v>13797.517703139838</v>
      </c>
      <c r="F31" s="246">
        <v>64313.20861999999</v>
      </c>
      <c r="G31" s="242">
        <v>25.263776232375687</v>
      </c>
      <c r="H31" s="244" t="s">
        <v>260</v>
      </c>
      <c r="I31" s="242">
        <v>2732.8425961285498</v>
      </c>
      <c r="J31" s="244" t="s">
        <v>260</v>
      </c>
      <c r="K31" s="245" t="s">
        <v>260</v>
      </c>
      <c r="L31" s="244" t="s">
        <v>260</v>
      </c>
      <c r="M31" s="247">
        <v>1451.1656165352993</v>
      </c>
      <c r="N31" s="246">
        <v>-3525.2082400000004</v>
      </c>
      <c r="O31" s="242">
        <v>3596.4221342999635</v>
      </c>
      <c r="P31" s="246">
        <v>7013.40507</v>
      </c>
      <c r="Q31" s="242">
        <v>12589.028935282273</v>
      </c>
      <c r="R31" s="246">
        <v>37531</v>
      </c>
      <c r="S31" s="242">
        <v>74057.34466834509</v>
      </c>
      <c r="T31" s="246">
        <v>105332.40544999999</v>
      </c>
      <c r="U31" s="242">
        <v>31275.060781654913</v>
      </c>
      <c r="V31" s="244" t="s">
        <v>260</v>
      </c>
      <c r="W31" s="233" t="s">
        <v>34</v>
      </c>
      <c r="X31" s="232" t="s">
        <v>63</v>
      </c>
      <c r="Z31" s="102"/>
      <c r="AA31" s="102"/>
    </row>
    <row r="32" spans="1:27" ht="28.5" customHeight="1">
      <c r="A32" s="229" t="s">
        <v>35</v>
      </c>
      <c r="B32" s="230" t="s">
        <v>64</v>
      </c>
      <c r="C32" s="242">
        <v>247188.54585014583</v>
      </c>
      <c r="D32" s="243" t="s">
        <v>260</v>
      </c>
      <c r="E32" s="242">
        <v>103997</v>
      </c>
      <c r="F32" s="246">
        <v>378827.99203089066</v>
      </c>
      <c r="G32" s="242">
        <v>17</v>
      </c>
      <c r="H32" s="246">
        <v>7785.753999999957</v>
      </c>
      <c r="I32" s="242">
        <v>55253</v>
      </c>
      <c r="J32" s="244" t="s">
        <v>260</v>
      </c>
      <c r="K32" s="245" t="s">
        <v>260</v>
      </c>
      <c r="L32" s="244" t="s">
        <v>260</v>
      </c>
      <c r="M32" s="247">
        <v>11253</v>
      </c>
      <c r="N32" s="246">
        <v>61443.074770000065</v>
      </c>
      <c r="O32" s="242">
        <v>2385</v>
      </c>
      <c r="P32" s="246">
        <v>14106.985999999917</v>
      </c>
      <c r="Q32" s="242">
        <v>86879</v>
      </c>
      <c r="R32" s="246">
        <v>48979.54778024973</v>
      </c>
      <c r="S32" s="242">
        <v>506972.54585014586</v>
      </c>
      <c r="T32" s="246">
        <v>511143.35458114033</v>
      </c>
      <c r="U32" s="242">
        <v>4170.808730994497</v>
      </c>
      <c r="V32" s="244" t="s">
        <v>260</v>
      </c>
      <c r="W32" s="233" t="s">
        <v>35</v>
      </c>
      <c r="X32" s="232" t="s">
        <v>65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1130993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1130993</v>
      </c>
      <c r="Q33" s="245" t="s">
        <v>260</v>
      </c>
      <c r="R33" s="244" t="s">
        <v>260</v>
      </c>
      <c r="S33" s="242">
        <v>1130993</v>
      </c>
      <c r="T33" s="246">
        <v>1130993</v>
      </c>
      <c r="U33" s="245" t="s">
        <v>260</v>
      </c>
      <c r="V33" s="244" t="s">
        <v>260</v>
      </c>
      <c r="W33" s="233" t="s">
        <v>36</v>
      </c>
      <c r="X33" s="232" t="s">
        <v>111</v>
      </c>
      <c r="Z33" s="102"/>
      <c r="AA33" s="102"/>
    </row>
    <row r="34" spans="1:27" ht="28.5" customHeight="1">
      <c r="A34" s="229" t="s">
        <v>37</v>
      </c>
      <c r="B34" s="230" t="s">
        <v>66</v>
      </c>
      <c r="C34" s="242">
        <v>343585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343585</v>
      </c>
      <c r="Q34" s="245" t="s">
        <v>260</v>
      </c>
      <c r="R34" s="244" t="s">
        <v>260</v>
      </c>
      <c r="S34" s="242">
        <v>343585</v>
      </c>
      <c r="T34" s="246">
        <v>343585</v>
      </c>
      <c r="U34" s="245" t="s">
        <v>260</v>
      </c>
      <c r="V34" s="244" t="s">
        <v>260</v>
      </c>
      <c r="W34" s="233" t="s">
        <v>37</v>
      </c>
      <c r="X34" s="232" t="s">
        <v>67</v>
      </c>
      <c r="Z34" s="102"/>
      <c r="AA34" s="102"/>
    </row>
    <row r="35" spans="1:27" ht="28.5" customHeight="1">
      <c r="A35" s="229" t="s">
        <v>38</v>
      </c>
      <c r="B35" s="230" t="s">
        <v>152</v>
      </c>
      <c r="C35" s="242">
        <v>34102.506429721136</v>
      </c>
      <c r="D35" s="250">
        <v>1628.3162941090995</v>
      </c>
      <c r="E35" s="242">
        <v>739736.7398290606</v>
      </c>
      <c r="F35" s="246">
        <v>763788.9169646727</v>
      </c>
      <c r="G35" s="242">
        <v>20032.905</v>
      </c>
      <c r="H35" s="246">
        <v>38468.918000000005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793872.1512587818</v>
      </c>
      <c r="T35" s="246">
        <v>803886.1512587818</v>
      </c>
      <c r="U35" s="242">
        <v>21614</v>
      </c>
      <c r="V35" s="246">
        <v>11600</v>
      </c>
      <c r="W35" s="233" t="s">
        <v>38</v>
      </c>
      <c r="X35" s="232" t="s">
        <v>68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-2239</v>
      </c>
      <c r="D36" s="243" t="s">
        <v>260</v>
      </c>
      <c r="E36" s="242">
        <v>211741.24782784813</v>
      </c>
      <c r="F36" s="244" t="s">
        <v>260</v>
      </c>
      <c r="G36" s="242">
        <v>477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5295</v>
      </c>
      <c r="N36" s="244" t="s">
        <v>260</v>
      </c>
      <c r="O36" s="247">
        <v>-591.4492856159695</v>
      </c>
      <c r="P36" s="244" t="s">
        <v>260</v>
      </c>
      <c r="Q36" s="247">
        <v>-19660.798542232165</v>
      </c>
      <c r="R36" s="244" t="s">
        <v>260</v>
      </c>
      <c r="S36" s="242">
        <v>195022</v>
      </c>
      <c r="T36" s="244" t="s">
        <v>260</v>
      </c>
      <c r="U36" s="245" t="s">
        <v>260</v>
      </c>
      <c r="V36" s="246">
        <v>195022</v>
      </c>
      <c r="W36" s="233" t="s">
        <v>45</v>
      </c>
      <c r="X36" s="232" t="s">
        <v>112</v>
      </c>
      <c r="Z36" s="102"/>
      <c r="AA36" s="102"/>
    </row>
    <row r="37" spans="1:27" ht="28.5" customHeight="1">
      <c r="A37" s="229" t="s">
        <v>46</v>
      </c>
      <c r="B37" s="230" t="s">
        <v>71</v>
      </c>
      <c r="C37" s="242">
        <v>180543.514296</v>
      </c>
      <c r="D37" s="243" t="s">
        <v>260</v>
      </c>
      <c r="E37" s="242">
        <v>8065.58695220668</v>
      </c>
      <c r="F37" s="246">
        <v>-53067</v>
      </c>
      <c r="G37" s="242" t="s">
        <v>260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72575</v>
      </c>
      <c r="N37" s="244" t="s">
        <v>260</v>
      </c>
      <c r="O37" s="242">
        <v>687825.626130104</v>
      </c>
      <c r="P37" s="244" t="s">
        <v>260</v>
      </c>
      <c r="Q37" s="242">
        <v>98609.27262168934</v>
      </c>
      <c r="R37" s="246">
        <v>5718</v>
      </c>
      <c r="S37" s="242">
        <v>1047619</v>
      </c>
      <c r="T37" s="246">
        <v>-47349</v>
      </c>
      <c r="U37" s="242">
        <v>-47349</v>
      </c>
      <c r="V37" s="246">
        <v>1047619</v>
      </c>
      <c r="W37" s="233" t="s">
        <v>46</v>
      </c>
      <c r="X37" s="232" t="s">
        <v>113</v>
      </c>
      <c r="Z37" s="102"/>
      <c r="AA37" s="102"/>
    </row>
    <row r="38" spans="1:27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1788810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1788810</v>
      </c>
      <c r="T38" s="244" t="s">
        <v>260</v>
      </c>
      <c r="U38" s="245" t="s">
        <v>260</v>
      </c>
      <c r="V38" s="246">
        <v>1788810</v>
      </c>
      <c r="W38" s="233" t="s">
        <v>69</v>
      </c>
      <c r="X38" s="232" t="s">
        <v>115</v>
      </c>
      <c r="Z38" s="102"/>
      <c r="AA38" s="102"/>
    </row>
    <row r="39" spans="1:27" s="17" customFormat="1" ht="28.5" customHeight="1">
      <c r="A39" s="229" t="s">
        <v>72</v>
      </c>
      <c r="B39" s="230" t="s">
        <v>116</v>
      </c>
      <c r="C39" s="242">
        <v>750857.2329946882</v>
      </c>
      <c r="D39" s="243" t="s">
        <v>260</v>
      </c>
      <c r="E39" s="242">
        <v>-643544.8554633728</v>
      </c>
      <c r="F39" s="244" t="s">
        <v>260</v>
      </c>
      <c r="G39" s="242">
        <v>-61921.611999999994</v>
      </c>
      <c r="H39" s="244" t="s">
        <v>260</v>
      </c>
      <c r="I39" s="242">
        <v>30874.890652354807</v>
      </c>
      <c r="J39" s="244" t="s">
        <v>260</v>
      </c>
      <c r="K39" s="242">
        <v>-22385.21205195412</v>
      </c>
      <c r="L39" s="244" t="s">
        <v>260</v>
      </c>
      <c r="M39" s="247">
        <v>-21849.314000000013</v>
      </c>
      <c r="N39" s="244" t="s">
        <v>260</v>
      </c>
      <c r="O39" s="242">
        <v>-348417.04784624</v>
      </c>
      <c r="P39" s="244" t="s">
        <v>260</v>
      </c>
      <c r="Q39" s="242">
        <v>-251368.84093575215</v>
      </c>
      <c r="R39" s="244" t="s">
        <v>260</v>
      </c>
      <c r="S39" s="242">
        <v>-567754.758650276</v>
      </c>
      <c r="T39" s="244" t="s">
        <v>260</v>
      </c>
      <c r="U39" s="242">
        <v>210203.4084016065</v>
      </c>
      <c r="V39" s="246">
        <v>-357551.35024866957</v>
      </c>
      <c r="W39" s="233" t="s">
        <v>72</v>
      </c>
      <c r="X39" s="232" t="s">
        <v>117</v>
      </c>
      <c r="Z39" s="102"/>
      <c r="AA39" s="102"/>
    </row>
    <row r="40" spans="1:27" s="63" customFormat="1" ht="28.5" customHeight="1">
      <c r="A40" s="234"/>
      <c r="B40" s="235" t="s">
        <v>76</v>
      </c>
      <c r="C40" s="245">
        <v>3190570.2670386885</v>
      </c>
      <c r="D40" s="243">
        <v>239477.93877533896</v>
      </c>
      <c r="E40" s="245">
        <v>961929.4227526637</v>
      </c>
      <c r="F40" s="244">
        <v>845763.3083936437</v>
      </c>
      <c r="G40" s="245">
        <v>-50824.40026513308</v>
      </c>
      <c r="H40" s="244">
        <v>90637.67199999996</v>
      </c>
      <c r="I40" s="245">
        <v>128235.4795442947</v>
      </c>
      <c r="J40" s="244">
        <v>634814.437532864</v>
      </c>
      <c r="K40" s="245">
        <v>1980591.7879480459</v>
      </c>
      <c r="L40" s="244">
        <v>1923983</v>
      </c>
      <c r="M40" s="249">
        <v>1873221.0036719579</v>
      </c>
      <c r="N40" s="244">
        <v>1691038.59453</v>
      </c>
      <c r="O40" s="245">
        <v>1078310.451389941</v>
      </c>
      <c r="P40" s="244">
        <v>1487955.7830289416</v>
      </c>
      <c r="Q40" s="245">
        <v>-28886.931863516336</v>
      </c>
      <c r="R40" s="244">
        <v>282374.7374925056</v>
      </c>
      <c r="S40" s="245">
        <v>9133147.08021694</v>
      </c>
      <c r="T40" s="244">
        <v>7196045.471753294</v>
      </c>
      <c r="U40" s="245">
        <v>69599.39153635409</v>
      </c>
      <c r="V40" s="244">
        <v>2006701.0000000002</v>
      </c>
      <c r="W40" s="236"/>
      <c r="X40" s="237" t="s">
        <v>47</v>
      </c>
      <c r="Z40" s="102"/>
      <c r="AA40" s="102"/>
    </row>
    <row r="41" spans="1:27" s="65" customFormat="1" ht="28.5" customHeight="1" thickBot="1">
      <c r="A41" s="238" t="s">
        <v>86</v>
      </c>
      <c r="B41" s="239"/>
      <c r="C41" s="251">
        <v>2951092</v>
      </c>
      <c r="D41" s="252"/>
      <c r="E41" s="251">
        <v>116166</v>
      </c>
      <c r="F41" s="253"/>
      <c r="G41" s="251">
        <v>-141462</v>
      </c>
      <c r="H41" s="253"/>
      <c r="I41" s="251">
        <v>-506579</v>
      </c>
      <c r="J41" s="253"/>
      <c r="K41" s="251">
        <v>56609</v>
      </c>
      <c r="L41" s="253"/>
      <c r="M41" s="254">
        <v>182182</v>
      </c>
      <c r="N41" s="253"/>
      <c r="O41" s="251">
        <v>-409645</v>
      </c>
      <c r="P41" s="253"/>
      <c r="Q41" s="251">
        <v>-311262</v>
      </c>
      <c r="R41" s="253"/>
      <c r="S41" s="251">
        <v>1937102</v>
      </c>
      <c r="T41" s="253"/>
      <c r="U41" s="251">
        <v>-1937102</v>
      </c>
      <c r="V41" s="253"/>
      <c r="W41" s="240"/>
      <c r="X41" s="241" t="s">
        <v>125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51" zoomScalePageLayoutView="0" workbookViewId="0" topLeftCell="A1">
      <selection activeCell="M18" sqref="M18"/>
    </sheetView>
  </sheetViews>
  <sheetFormatPr defaultColWidth="9" defaultRowHeight="15"/>
  <cols>
    <col min="1" max="1" width="3.09765625" style="14" customWidth="1"/>
    <col min="2" max="2" width="22" style="12" customWidth="1"/>
    <col min="3" max="4" width="10.19921875" style="2" customWidth="1"/>
    <col min="5" max="5" width="10.69921875" style="2" customWidth="1"/>
    <col min="6" max="8" width="10.19921875" style="2" customWidth="1"/>
    <col min="9" max="9" width="10.8984375" style="2" customWidth="1"/>
    <col min="10" max="12" width="10.19921875" style="2" customWidth="1"/>
    <col min="13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155</v>
      </c>
      <c r="M3" s="167" t="s">
        <v>85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84</v>
      </c>
      <c r="M4" s="173" t="s">
        <v>156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124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87</v>
      </c>
      <c r="F7" s="268"/>
      <c r="G7" s="268"/>
      <c r="H7" s="269"/>
      <c r="I7" s="188"/>
      <c r="J7" s="189"/>
      <c r="K7" s="267" t="s">
        <v>88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89</v>
      </c>
      <c r="J8" s="198"/>
      <c r="K8" s="261" t="s">
        <v>137</v>
      </c>
      <c r="L8" s="262"/>
      <c r="M8" s="262"/>
      <c r="N8" s="262"/>
      <c r="O8" s="262"/>
      <c r="P8" s="262"/>
      <c r="Q8" s="262"/>
      <c r="R8" s="263"/>
      <c r="S8" s="199" t="s">
        <v>90</v>
      </c>
      <c r="T8" s="198"/>
      <c r="U8" s="200" t="s">
        <v>91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144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50</v>
      </c>
      <c r="P9" s="273"/>
      <c r="Q9" s="206" t="s">
        <v>239</v>
      </c>
      <c r="R9" s="196"/>
      <c r="S9" s="199" t="s">
        <v>92</v>
      </c>
      <c r="T9" s="204"/>
      <c r="U9" s="200" t="s">
        <v>93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133</v>
      </c>
      <c r="D10" s="211"/>
      <c r="E10" s="210" t="s">
        <v>253</v>
      </c>
      <c r="F10" s="211"/>
      <c r="G10" s="212" t="s">
        <v>135</v>
      </c>
      <c r="H10" s="211"/>
      <c r="I10" s="264" t="s">
        <v>94</v>
      </c>
      <c r="J10" s="265"/>
      <c r="K10" s="210" t="s">
        <v>95</v>
      </c>
      <c r="L10" s="211"/>
      <c r="M10" s="266" t="s">
        <v>158</v>
      </c>
      <c r="N10" s="258"/>
      <c r="O10" s="257" t="s">
        <v>139</v>
      </c>
      <c r="P10" s="258"/>
      <c r="Q10" s="213" t="s">
        <v>141</v>
      </c>
      <c r="R10" s="211"/>
      <c r="S10" s="261" t="s">
        <v>145</v>
      </c>
      <c r="T10" s="263"/>
      <c r="U10" s="262" t="s">
        <v>146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151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90302.91093183309</v>
      </c>
      <c r="D13" s="243" t="s">
        <v>260</v>
      </c>
      <c r="E13" s="242">
        <v>-6663.487057578983</v>
      </c>
      <c r="F13" s="244" t="s">
        <v>260</v>
      </c>
      <c r="G13" s="242">
        <v>20.101999999999975</v>
      </c>
      <c r="H13" s="244" t="s">
        <v>260</v>
      </c>
      <c r="I13" s="242">
        <v>-22.7592798858674</v>
      </c>
      <c r="J13" s="244" t="s">
        <v>260</v>
      </c>
      <c r="K13" s="245" t="s">
        <v>260</v>
      </c>
      <c r="L13" s="246">
        <v>82124</v>
      </c>
      <c r="M13" s="247">
        <v>-1111</v>
      </c>
      <c r="N13" s="244" t="s">
        <v>260</v>
      </c>
      <c r="O13" s="242">
        <v>-99.57722562532888</v>
      </c>
      <c r="P13" s="244" t="s">
        <v>260</v>
      </c>
      <c r="Q13" s="242">
        <v>-302.1893687429774</v>
      </c>
      <c r="R13" s="244" t="s">
        <v>260</v>
      </c>
      <c r="S13" s="242">
        <v>82123.99999999993</v>
      </c>
      <c r="T13" s="248">
        <v>82124</v>
      </c>
      <c r="U13" s="245" t="s">
        <v>260</v>
      </c>
      <c r="V13" s="244" t="s">
        <v>260</v>
      </c>
      <c r="W13" s="231" t="s">
        <v>4</v>
      </c>
      <c r="X13" s="232" t="s">
        <v>96</v>
      </c>
      <c r="Z13" s="102"/>
      <c r="AA13" s="102"/>
    </row>
    <row r="14" spans="1:27" ht="28.5" customHeight="1">
      <c r="A14" s="229" t="s">
        <v>5</v>
      </c>
      <c r="B14" s="230" t="s">
        <v>97</v>
      </c>
      <c r="C14" s="242">
        <v>754377.9913081117</v>
      </c>
      <c r="D14" s="243" t="s">
        <v>260</v>
      </c>
      <c r="E14" s="242">
        <v>185987.83581695962</v>
      </c>
      <c r="F14" s="244" t="s">
        <v>260</v>
      </c>
      <c r="G14" s="242">
        <v>-1806.0409999999993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3094.324999999997</v>
      </c>
      <c r="N14" s="246">
        <v>931245.3949999996</v>
      </c>
      <c r="O14" s="242">
        <v>-92079.93500000003</v>
      </c>
      <c r="P14" s="244" t="s">
        <v>260</v>
      </c>
      <c r="Q14" s="242">
        <v>75133.14487492642</v>
      </c>
      <c r="R14" s="244" t="s">
        <v>260</v>
      </c>
      <c r="S14" s="242">
        <v>924707.3209999977</v>
      </c>
      <c r="T14" s="246">
        <v>931245.3949999996</v>
      </c>
      <c r="U14" s="242">
        <v>6538.073999999993</v>
      </c>
      <c r="V14" s="244" t="s">
        <v>260</v>
      </c>
      <c r="W14" s="233" t="s">
        <v>5</v>
      </c>
      <c r="X14" s="232" t="s">
        <v>48</v>
      </c>
      <c r="Z14" s="102"/>
      <c r="AA14" s="102"/>
    </row>
    <row r="15" spans="1:27" ht="28.5" customHeight="1">
      <c r="A15" s="229" t="s">
        <v>6</v>
      </c>
      <c r="B15" s="230" t="s">
        <v>98</v>
      </c>
      <c r="C15" s="242">
        <v>354849.2017769851</v>
      </c>
      <c r="D15" s="243" t="s">
        <v>260</v>
      </c>
      <c r="E15" s="242">
        <v>165895.82410018542</v>
      </c>
      <c r="F15" s="244" t="s">
        <v>260</v>
      </c>
      <c r="G15" s="242">
        <v>-2893.8250000000116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30832.528999999864</v>
      </c>
      <c r="N15" s="246">
        <v>680073.6549999975</v>
      </c>
      <c r="O15" s="242">
        <v>-27152.351000000024</v>
      </c>
      <c r="P15" s="244" t="s">
        <v>260</v>
      </c>
      <c r="Q15" s="242">
        <v>-32394.64987717243</v>
      </c>
      <c r="R15" s="244" t="s">
        <v>260</v>
      </c>
      <c r="S15" s="242">
        <v>489136.72899999795</v>
      </c>
      <c r="T15" s="246">
        <v>680073.6549999975</v>
      </c>
      <c r="U15" s="242">
        <v>190936.92599999998</v>
      </c>
      <c r="V15" s="244" t="s">
        <v>260</v>
      </c>
      <c r="W15" s="233" t="s">
        <v>6</v>
      </c>
      <c r="X15" s="232" t="s">
        <v>99</v>
      </c>
      <c r="Z15" s="102"/>
      <c r="AA15" s="102"/>
    </row>
    <row r="16" spans="1:27" ht="28.5" customHeight="1">
      <c r="A16" s="229" t="s">
        <v>7</v>
      </c>
      <c r="B16" s="230" t="s">
        <v>100</v>
      </c>
      <c r="C16" s="242">
        <v>-401188.1112912025</v>
      </c>
      <c r="D16" s="243" t="s">
        <v>260</v>
      </c>
      <c r="E16" s="242">
        <v>1043.3486707775633</v>
      </c>
      <c r="F16" s="244" t="s">
        <v>260</v>
      </c>
      <c r="G16" s="242">
        <v>174.32299999999998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105748</v>
      </c>
      <c r="N16" s="244" t="s">
        <v>260</v>
      </c>
      <c r="O16" s="242">
        <v>37708.70299999998</v>
      </c>
      <c r="P16" s="244" t="s">
        <v>260</v>
      </c>
      <c r="Q16" s="242">
        <v>7396.73662042493</v>
      </c>
      <c r="R16" s="244" t="s">
        <v>260</v>
      </c>
      <c r="S16" s="242">
        <v>-249117.00000000003</v>
      </c>
      <c r="T16" s="244" t="s">
        <v>260</v>
      </c>
      <c r="U16" s="245" t="s">
        <v>260</v>
      </c>
      <c r="V16" s="246">
        <v>-249117.00000000003</v>
      </c>
      <c r="W16" s="233" t="s">
        <v>7</v>
      </c>
      <c r="X16" s="232" t="s">
        <v>101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50786.25699999998</v>
      </c>
      <c r="J17" s="244" t="s">
        <v>260</v>
      </c>
      <c r="K17" s="245" t="s">
        <v>260</v>
      </c>
      <c r="L17" s="246">
        <v>-20413</v>
      </c>
      <c r="M17" s="249" t="s">
        <v>260</v>
      </c>
      <c r="N17" s="246">
        <v>71199.25699999998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50786.25699999998</v>
      </c>
      <c r="T17" s="246">
        <v>50786.25699999998</v>
      </c>
      <c r="U17" s="245" t="s">
        <v>260</v>
      </c>
      <c r="V17" s="244" t="s">
        <v>260</v>
      </c>
      <c r="W17" s="233" t="s">
        <v>8</v>
      </c>
      <c r="X17" s="232" t="s">
        <v>102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115613</v>
      </c>
      <c r="M18" s="247">
        <v>115613</v>
      </c>
      <c r="N18" s="244" t="s">
        <v>260</v>
      </c>
      <c r="O18" s="245" t="s">
        <v>260</v>
      </c>
      <c r="P18" s="244" t="s">
        <v>260</v>
      </c>
      <c r="Q18" s="245" t="s">
        <v>260</v>
      </c>
      <c r="R18" s="244" t="s">
        <v>260</v>
      </c>
      <c r="S18" s="242">
        <v>115613</v>
      </c>
      <c r="T18" s="246">
        <v>115613</v>
      </c>
      <c r="U18" s="245" t="s">
        <v>260</v>
      </c>
      <c r="V18" s="244" t="s">
        <v>260</v>
      </c>
      <c r="W18" s="233" t="s">
        <v>9</v>
      </c>
      <c r="X18" s="232" t="s">
        <v>103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12516</v>
      </c>
      <c r="M19" s="247">
        <v>13962</v>
      </c>
      <c r="N19" s="244" t="s">
        <v>260</v>
      </c>
      <c r="O19" s="242">
        <v>-483</v>
      </c>
      <c r="P19" s="244" t="s">
        <v>260</v>
      </c>
      <c r="Q19" s="242">
        <v>-963</v>
      </c>
      <c r="R19" s="244" t="s">
        <v>260</v>
      </c>
      <c r="S19" s="242">
        <v>12516</v>
      </c>
      <c r="T19" s="246">
        <v>12516</v>
      </c>
      <c r="U19" s="245" t="s">
        <v>260</v>
      </c>
      <c r="V19" s="244" t="s">
        <v>260</v>
      </c>
      <c r="W19" s="233" t="s">
        <v>20</v>
      </c>
      <c r="X19" s="232" t="s">
        <v>104</v>
      </c>
      <c r="Z19" s="102"/>
      <c r="AA19" s="102"/>
    </row>
    <row r="20" spans="1:27" ht="28.5" customHeight="1">
      <c r="A20" s="229" t="s">
        <v>21</v>
      </c>
      <c r="B20" s="230" t="s">
        <v>105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784135</v>
      </c>
      <c r="M20" s="247">
        <v>731370</v>
      </c>
      <c r="N20" s="244" t="s">
        <v>260</v>
      </c>
      <c r="O20" s="242">
        <v>38700</v>
      </c>
      <c r="P20" s="244" t="s">
        <v>260</v>
      </c>
      <c r="Q20" s="242">
        <v>14065</v>
      </c>
      <c r="R20" s="244" t="s">
        <v>260</v>
      </c>
      <c r="S20" s="242">
        <v>784135</v>
      </c>
      <c r="T20" s="246">
        <v>784135</v>
      </c>
      <c r="U20" s="245" t="s">
        <v>260</v>
      </c>
      <c r="V20" s="244" t="s">
        <v>260</v>
      </c>
      <c r="W20" s="233" t="s">
        <v>21</v>
      </c>
      <c r="X20" s="232" t="s">
        <v>106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-236266</v>
      </c>
      <c r="L21" s="244" t="s">
        <v>260</v>
      </c>
      <c r="M21" s="249" t="s">
        <v>260</v>
      </c>
      <c r="N21" s="246">
        <v>-236266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-236266</v>
      </c>
      <c r="T21" s="246">
        <v>-236266</v>
      </c>
      <c r="U21" s="245" t="s">
        <v>260</v>
      </c>
      <c r="V21" s="244" t="s">
        <v>260</v>
      </c>
      <c r="W21" s="233" t="s">
        <v>22</v>
      </c>
      <c r="X21" s="232" t="s">
        <v>107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-5995</v>
      </c>
      <c r="N22" s="246">
        <v>-44.88200000000006</v>
      </c>
      <c r="O22" s="245" t="s">
        <v>260</v>
      </c>
      <c r="P22" s="244" t="s">
        <v>260</v>
      </c>
      <c r="Q22" s="242">
        <v>-44.88200000000006</v>
      </c>
      <c r="R22" s="246">
        <v>-5995</v>
      </c>
      <c r="S22" s="242">
        <v>-6039.882</v>
      </c>
      <c r="T22" s="246">
        <v>-6039.882</v>
      </c>
      <c r="U22" s="245" t="s">
        <v>260</v>
      </c>
      <c r="V22" s="244" t="s">
        <v>260</v>
      </c>
      <c r="W22" s="233" t="s">
        <v>27</v>
      </c>
      <c r="X22" s="232" t="s">
        <v>108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616500.6743529383</v>
      </c>
      <c r="E23" s="245" t="s">
        <v>260</v>
      </c>
      <c r="F23" s="246">
        <v>455413.9641589355</v>
      </c>
      <c r="G23" s="245" t="s">
        <v>260</v>
      </c>
      <c r="H23" s="246">
        <v>43130.667000000016</v>
      </c>
      <c r="I23" s="245" t="s">
        <v>260</v>
      </c>
      <c r="J23" s="246">
        <v>151891</v>
      </c>
      <c r="K23" s="245" t="s">
        <v>260</v>
      </c>
      <c r="L23" s="244" t="s">
        <v>260</v>
      </c>
      <c r="M23" s="247">
        <v>837315.435999997</v>
      </c>
      <c r="N23" s="246">
        <v>121.49299999999994</v>
      </c>
      <c r="O23" s="242">
        <v>-14245.300708208699</v>
      </c>
      <c r="P23" s="246">
        <v>-138958.3999589417</v>
      </c>
      <c r="Q23" s="242">
        <v>78024.1829841868</v>
      </c>
      <c r="R23" s="246">
        <v>50971.88979306084</v>
      </c>
      <c r="S23" s="242">
        <v>901094.3182759751</v>
      </c>
      <c r="T23" s="246">
        <v>1179071.288345993</v>
      </c>
      <c r="U23" s="245" t="s">
        <v>260</v>
      </c>
      <c r="V23" s="246">
        <v>-277976.97007001936</v>
      </c>
      <c r="W23" s="233" t="s">
        <v>28</v>
      </c>
      <c r="X23" s="232" t="s">
        <v>54</v>
      </c>
      <c r="Z23" s="102"/>
      <c r="AA23" s="102"/>
    </row>
    <row r="24" spans="1:27" ht="28.5" customHeight="1">
      <c r="A24" s="229" t="s">
        <v>29</v>
      </c>
      <c r="B24" s="230" t="s">
        <v>109</v>
      </c>
      <c r="C24" s="242">
        <v>11023.959797910182</v>
      </c>
      <c r="D24" s="243" t="s">
        <v>260</v>
      </c>
      <c r="E24" s="242">
        <v>61723.76645908704</v>
      </c>
      <c r="F24" s="244" t="s">
        <v>260</v>
      </c>
      <c r="G24" s="242">
        <v>1936.8890000000001</v>
      </c>
      <c r="H24" s="244" t="s">
        <v>260</v>
      </c>
      <c r="I24" s="242">
        <v>340</v>
      </c>
      <c r="J24" s="244" t="s">
        <v>260</v>
      </c>
      <c r="K24" s="245" t="s">
        <v>260</v>
      </c>
      <c r="L24" s="244" t="s">
        <v>260</v>
      </c>
      <c r="M24" s="247">
        <v>43362.564999999995</v>
      </c>
      <c r="N24" s="246">
        <v>84326</v>
      </c>
      <c r="O24" s="242">
        <v>13911.059000000008</v>
      </c>
      <c r="P24" s="244" t="s">
        <v>260</v>
      </c>
      <c r="Q24" s="242">
        <v>-17553.02495320345</v>
      </c>
      <c r="R24" s="246">
        <v>83096.2143037935</v>
      </c>
      <c r="S24" s="242">
        <v>114745.21430379376</v>
      </c>
      <c r="T24" s="246">
        <v>167422.2143037935</v>
      </c>
      <c r="U24" s="242">
        <v>52677</v>
      </c>
      <c r="V24" s="244" t="s">
        <v>260</v>
      </c>
      <c r="W24" s="233" t="s">
        <v>29</v>
      </c>
      <c r="X24" s="232" t="s">
        <v>82</v>
      </c>
      <c r="Z24" s="102"/>
      <c r="AA24" s="102"/>
    </row>
    <row r="25" spans="1:27" ht="28.5" customHeight="1">
      <c r="A25" s="229" t="s">
        <v>30</v>
      </c>
      <c r="B25" s="230" t="s">
        <v>53</v>
      </c>
      <c r="C25" s="242">
        <v>-19186.41721922047</v>
      </c>
      <c r="D25" s="250">
        <v>-9659.021313644102</v>
      </c>
      <c r="E25" s="242">
        <v>19439.309734512994</v>
      </c>
      <c r="F25" s="246">
        <v>41168.5356189789</v>
      </c>
      <c r="G25" s="245" t="s">
        <v>260</v>
      </c>
      <c r="H25" s="246">
        <v>3800</v>
      </c>
      <c r="I25" s="242">
        <v>-3290</v>
      </c>
      <c r="J25" s="246">
        <v>11833.853020639159</v>
      </c>
      <c r="K25" s="245" t="s">
        <v>260</v>
      </c>
      <c r="L25" s="244" t="s">
        <v>260</v>
      </c>
      <c r="M25" s="249" t="s">
        <v>260</v>
      </c>
      <c r="N25" s="246">
        <v>80829</v>
      </c>
      <c r="O25" s="245" t="s">
        <v>260</v>
      </c>
      <c r="P25" s="244" t="s">
        <v>260</v>
      </c>
      <c r="Q25" s="245" t="s">
        <v>260</v>
      </c>
      <c r="R25" s="246">
        <v>12653.156613206294</v>
      </c>
      <c r="S25" s="242">
        <v>-3037.107484707478</v>
      </c>
      <c r="T25" s="246">
        <v>140625.52393918025</v>
      </c>
      <c r="U25" s="242">
        <v>120277</v>
      </c>
      <c r="V25" s="246">
        <v>-23385.631423887826</v>
      </c>
      <c r="W25" s="233" t="s">
        <v>30</v>
      </c>
      <c r="X25" s="232" t="s">
        <v>55</v>
      </c>
      <c r="Z25" s="102"/>
      <c r="AA25" s="102"/>
    </row>
    <row r="26" spans="1:27" ht="28.5" customHeight="1">
      <c r="A26" s="229" t="s">
        <v>56</v>
      </c>
      <c r="B26" s="230" t="s">
        <v>58</v>
      </c>
      <c r="C26" s="242">
        <v>1082.9399999999987</v>
      </c>
      <c r="D26" s="243" t="s">
        <v>260</v>
      </c>
      <c r="E26" s="242">
        <v>-1087.6356863348628</v>
      </c>
      <c r="F26" s="246">
        <v>16489.788364968204</v>
      </c>
      <c r="G26" s="245" t="s">
        <v>260</v>
      </c>
      <c r="H26" s="246">
        <v>-56772.023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-12375.586268909436</v>
      </c>
      <c r="N26" s="244" t="s">
        <v>260</v>
      </c>
      <c r="O26" s="242">
        <v>82475.62453649502</v>
      </c>
      <c r="P26" s="244" t="s">
        <v>260</v>
      </c>
      <c r="Q26" s="242">
        <v>-33997.34258125065</v>
      </c>
      <c r="R26" s="246">
        <v>76380.23463503181</v>
      </c>
      <c r="S26" s="242">
        <v>36098.00000000007</v>
      </c>
      <c r="T26" s="246">
        <v>36098.000000000015</v>
      </c>
      <c r="U26" s="242" t="s">
        <v>260</v>
      </c>
      <c r="V26" s="244" t="s">
        <v>260</v>
      </c>
      <c r="W26" s="233" t="s">
        <v>56</v>
      </c>
      <c r="X26" s="232" t="s">
        <v>59</v>
      </c>
      <c r="Z26" s="102"/>
      <c r="AA26" s="102"/>
    </row>
    <row r="27" spans="1:27" ht="28.5" customHeight="1">
      <c r="A27" s="229" t="s">
        <v>57</v>
      </c>
      <c r="B27" s="230" t="s">
        <v>19</v>
      </c>
      <c r="C27" s="242">
        <v>-10944.18940000001</v>
      </c>
      <c r="D27" s="243" t="s">
        <v>260</v>
      </c>
      <c r="E27" s="242">
        <v>72.23170372303593</v>
      </c>
      <c r="F27" s="244" t="s">
        <v>260</v>
      </c>
      <c r="G27" s="242">
        <v>-243.23229995498048</v>
      </c>
      <c r="H27" s="244" t="s">
        <v>260</v>
      </c>
      <c r="I27" s="242">
        <v>5250</v>
      </c>
      <c r="J27" s="246">
        <v>348421.0000000009</v>
      </c>
      <c r="K27" s="245" t="s">
        <v>260</v>
      </c>
      <c r="L27" s="244" t="s">
        <v>260</v>
      </c>
      <c r="M27" s="247">
        <v>101147.69275575294</v>
      </c>
      <c r="N27" s="244" t="s">
        <v>260</v>
      </c>
      <c r="O27" s="242">
        <v>201353.51344197174</v>
      </c>
      <c r="P27" s="244" t="s">
        <v>260</v>
      </c>
      <c r="Q27" s="242">
        <v>-3905.016201491875</v>
      </c>
      <c r="R27" s="244" t="s">
        <v>260</v>
      </c>
      <c r="S27" s="242">
        <v>292731.0000000009</v>
      </c>
      <c r="T27" s="246">
        <v>348421.0000000009</v>
      </c>
      <c r="U27" s="242">
        <v>55690</v>
      </c>
      <c r="V27" s="244" t="s">
        <v>260</v>
      </c>
      <c r="W27" s="233" t="s">
        <v>57</v>
      </c>
      <c r="X27" s="232" t="s">
        <v>110</v>
      </c>
      <c r="Z27" s="102"/>
      <c r="AA27" s="102"/>
    </row>
    <row r="28" spans="1:27" ht="28.5" customHeight="1">
      <c r="A28" s="229" t="s">
        <v>31</v>
      </c>
      <c r="B28" s="230" t="s">
        <v>60</v>
      </c>
      <c r="C28" s="242">
        <v>4307.490000000005</v>
      </c>
      <c r="D28" s="243" t="s">
        <v>260</v>
      </c>
      <c r="E28" s="242">
        <v>711.4717414604529</v>
      </c>
      <c r="F28" s="246">
        <v>31003.66745663411</v>
      </c>
      <c r="G28" s="242">
        <v>1200.7239160775644</v>
      </c>
      <c r="H28" s="246">
        <v>52850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-25209.550878411566</v>
      </c>
      <c r="N28" s="244" t="s">
        <v>260</v>
      </c>
      <c r="O28" s="242">
        <v>82592.20070359082</v>
      </c>
      <c r="P28" s="244" t="s">
        <v>260</v>
      </c>
      <c r="Q28" s="242">
        <v>-9696.335482717346</v>
      </c>
      <c r="R28" s="246">
        <v>-18588.66745663414</v>
      </c>
      <c r="S28" s="242">
        <v>53905.99999999993</v>
      </c>
      <c r="T28" s="246">
        <v>65264.99999999997</v>
      </c>
      <c r="U28" s="242">
        <v>11359</v>
      </c>
      <c r="V28" s="244" t="s">
        <v>260</v>
      </c>
      <c r="W28" s="233" t="s">
        <v>31</v>
      </c>
      <c r="X28" s="232" t="s">
        <v>61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-15565.188259668925</v>
      </c>
      <c r="D29" s="243" t="s">
        <v>260</v>
      </c>
      <c r="E29" s="242">
        <v>-3130.627324436602</v>
      </c>
      <c r="F29" s="244" t="s">
        <v>260</v>
      </c>
      <c r="G29" s="242">
        <v>-45.1880000000001</v>
      </c>
      <c r="H29" s="244" t="s">
        <v>260</v>
      </c>
      <c r="I29" s="242">
        <v>-15</v>
      </c>
      <c r="J29" s="244" t="s">
        <v>260</v>
      </c>
      <c r="K29" s="245" t="s">
        <v>260</v>
      </c>
      <c r="L29" s="244" t="s">
        <v>260</v>
      </c>
      <c r="M29" s="247">
        <v>-25138.492000000006</v>
      </c>
      <c r="N29" s="246">
        <v>3327</v>
      </c>
      <c r="O29" s="242">
        <v>78021.674</v>
      </c>
      <c r="P29" s="244" t="s">
        <v>260</v>
      </c>
      <c r="Q29" s="242">
        <v>-31715.178415894494</v>
      </c>
      <c r="R29" s="244" t="s">
        <v>260</v>
      </c>
      <c r="S29" s="242">
        <v>2411.999999999971</v>
      </c>
      <c r="T29" s="246">
        <v>3327</v>
      </c>
      <c r="U29" s="242">
        <v>915</v>
      </c>
      <c r="V29" s="244" t="s">
        <v>260</v>
      </c>
      <c r="W29" s="233" t="s">
        <v>32</v>
      </c>
      <c r="X29" s="232" t="s">
        <v>130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-29621.977173159597</v>
      </c>
      <c r="D30" s="243" t="s">
        <v>260</v>
      </c>
      <c r="E30" s="242">
        <v>-43233.597175054194</v>
      </c>
      <c r="F30" s="244" t="s">
        <v>260</v>
      </c>
      <c r="G30" s="242">
        <v>-5165.837130000002</v>
      </c>
      <c r="H30" s="244" t="s">
        <v>260</v>
      </c>
      <c r="I30" s="242">
        <v>241.99058804871493</v>
      </c>
      <c r="J30" s="244" t="s">
        <v>260</v>
      </c>
      <c r="K30" s="245" t="s">
        <v>260</v>
      </c>
      <c r="L30" s="244" t="s">
        <v>260</v>
      </c>
      <c r="M30" s="247">
        <v>-1068.2907523185277</v>
      </c>
      <c r="N30" s="246">
        <v>-546.0240000000001</v>
      </c>
      <c r="O30" s="242">
        <v>-9288.305557363958</v>
      </c>
      <c r="P30" s="244" t="s">
        <v>260</v>
      </c>
      <c r="Q30" s="242">
        <v>-1242.058312428504</v>
      </c>
      <c r="R30" s="246">
        <v>-85573</v>
      </c>
      <c r="S30" s="242">
        <v>-89378.07551227606</v>
      </c>
      <c r="T30" s="246">
        <v>-86119.024</v>
      </c>
      <c r="U30" s="242">
        <v>3259.0515122759953</v>
      </c>
      <c r="V30" s="244" t="s">
        <v>260</v>
      </c>
      <c r="W30" s="233" t="s">
        <v>33</v>
      </c>
      <c r="X30" s="232" t="s">
        <v>52</v>
      </c>
      <c r="Z30" s="102"/>
      <c r="AA30" s="102"/>
    </row>
    <row r="31" spans="1:27" ht="28.5" customHeight="1">
      <c r="A31" s="229" t="s">
        <v>34</v>
      </c>
      <c r="B31" s="230" t="s">
        <v>62</v>
      </c>
      <c r="C31" s="242">
        <v>-52684.52857673708</v>
      </c>
      <c r="D31" s="243" t="s">
        <v>260</v>
      </c>
      <c r="E31" s="242">
        <v>-19505.184530862894</v>
      </c>
      <c r="F31" s="246">
        <v>-98181.74832000001</v>
      </c>
      <c r="G31" s="242">
        <v>-42.55576817637659</v>
      </c>
      <c r="H31" s="244" t="s">
        <v>260</v>
      </c>
      <c r="I31" s="242">
        <v>-4112.802841910199</v>
      </c>
      <c r="J31" s="244" t="s">
        <v>260</v>
      </c>
      <c r="K31" s="245" t="s">
        <v>260</v>
      </c>
      <c r="L31" s="244" t="s">
        <v>260</v>
      </c>
      <c r="M31" s="247">
        <v>-2009.0769486423567</v>
      </c>
      <c r="N31" s="246">
        <v>-29192.785690000004</v>
      </c>
      <c r="O31" s="242">
        <v>-5514.6276147726885</v>
      </c>
      <c r="P31" s="246">
        <v>2930</v>
      </c>
      <c r="Q31" s="242">
        <v>-16302.0531659519</v>
      </c>
      <c r="R31" s="246">
        <v>-19896.14432</v>
      </c>
      <c r="S31" s="242">
        <v>-100170.8294470535</v>
      </c>
      <c r="T31" s="246">
        <v>-144340.67833000002</v>
      </c>
      <c r="U31" s="242">
        <v>-44169.84888294653</v>
      </c>
      <c r="V31" s="244" t="s">
        <v>260</v>
      </c>
      <c r="W31" s="233" t="s">
        <v>34</v>
      </c>
      <c r="X31" s="232" t="s">
        <v>63</v>
      </c>
      <c r="Z31" s="102"/>
      <c r="AA31" s="102"/>
    </row>
    <row r="32" spans="1:27" ht="28.5" customHeight="1">
      <c r="A32" s="229" t="s">
        <v>35</v>
      </c>
      <c r="B32" s="230" t="s">
        <v>64</v>
      </c>
      <c r="C32" s="242">
        <v>81987.3519684556</v>
      </c>
      <c r="D32" s="243" t="s">
        <v>260</v>
      </c>
      <c r="E32" s="242">
        <v>34138</v>
      </c>
      <c r="F32" s="246">
        <v>33174.423566985875</v>
      </c>
      <c r="G32" s="242">
        <v>14</v>
      </c>
      <c r="H32" s="246">
        <v>20038.946999999927</v>
      </c>
      <c r="I32" s="242">
        <v>16872</v>
      </c>
      <c r="J32" s="244" t="s">
        <v>260</v>
      </c>
      <c r="K32" s="245" t="s">
        <v>260</v>
      </c>
      <c r="L32" s="244" t="s">
        <v>260</v>
      </c>
      <c r="M32" s="247">
        <v>2942</v>
      </c>
      <c r="N32" s="246">
        <v>66720.28352000006</v>
      </c>
      <c r="O32" s="242">
        <v>718</v>
      </c>
      <c r="P32" s="246">
        <v>20967.00900000008</v>
      </c>
      <c r="Q32" s="242">
        <v>31905</v>
      </c>
      <c r="R32" s="246">
        <v>87237.23356180033</v>
      </c>
      <c r="S32" s="242">
        <v>168576.3519684556</v>
      </c>
      <c r="T32" s="246">
        <v>228137.89664878626</v>
      </c>
      <c r="U32" s="242">
        <v>59561.54468033066</v>
      </c>
      <c r="V32" s="244" t="s">
        <v>260</v>
      </c>
      <c r="W32" s="233" t="s">
        <v>35</v>
      </c>
      <c r="X32" s="232" t="s">
        <v>65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1251292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1251292</v>
      </c>
      <c r="Q33" s="245" t="s">
        <v>260</v>
      </c>
      <c r="R33" s="244" t="s">
        <v>260</v>
      </c>
      <c r="S33" s="242">
        <v>1251292</v>
      </c>
      <c r="T33" s="246">
        <v>1251292</v>
      </c>
      <c r="U33" s="245" t="s">
        <v>260</v>
      </c>
      <c r="V33" s="244" t="s">
        <v>260</v>
      </c>
      <c r="W33" s="233" t="s">
        <v>36</v>
      </c>
      <c r="X33" s="232" t="s">
        <v>111</v>
      </c>
      <c r="Z33" s="102"/>
      <c r="AA33" s="102"/>
    </row>
    <row r="34" spans="1:27" ht="28.5" customHeight="1">
      <c r="A34" s="229" t="s">
        <v>37</v>
      </c>
      <c r="B34" s="230" t="s">
        <v>66</v>
      </c>
      <c r="C34" s="242">
        <v>230250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230250</v>
      </c>
      <c r="Q34" s="245" t="s">
        <v>260</v>
      </c>
      <c r="R34" s="244" t="s">
        <v>260</v>
      </c>
      <c r="S34" s="242">
        <v>230250</v>
      </c>
      <c r="T34" s="246">
        <v>230250</v>
      </c>
      <c r="U34" s="245" t="s">
        <v>260</v>
      </c>
      <c r="V34" s="244" t="s">
        <v>260</v>
      </c>
      <c r="W34" s="233" t="s">
        <v>37</v>
      </c>
      <c r="X34" s="232" t="s">
        <v>67</v>
      </c>
      <c r="Z34" s="102"/>
      <c r="AA34" s="102"/>
    </row>
    <row r="35" spans="1:27" ht="28.5" customHeight="1">
      <c r="A35" s="229" t="s">
        <v>38</v>
      </c>
      <c r="B35" s="230" t="s">
        <v>152</v>
      </c>
      <c r="C35" s="242">
        <v>178457.8040277236</v>
      </c>
      <c r="D35" s="250">
        <v>66952.97433784814</v>
      </c>
      <c r="E35" s="242">
        <v>479062.77111056633</v>
      </c>
      <c r="F35" s="246">
        <v>564387.0648004418</v>
      </c>
      <c r="G35" s="242">
        <v>1438.8610000000044</v>
      </c>
      <c r="H35" s="246">
        <v>13981.396999999997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658959.43613829</v>
      </c>
      <c r="T35" s="246">
        <v>645321.43613829</v>
      </c>
      <c r="U35" s="242">
        <v>7151</v>
      </c>
      <c r="V35" s="246">
        <v>20789</v>
      </c>
      <c r="W35" s="233" t="s">
        <v>38</v>
      </c>
      <c r="X35" s="232" t="s">
        <v>68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26520</v>
      </c>
      <c r="D36" s="243" t="s">
        <v>260</v>
      </c>
      <c r="E36" s="242">
        <v>313580.6051235888</v>
      </c>
      <c r="F36" s="244" t="s">
        <v>260</v>
      </c>
      <c r="G36" s="242">
        <v>-65.38900000000012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4851.047000000006</v>
      </c>
      <c r="N36" s="244" t="s">
        <v>260</v>
      </c>
      <c r="O36" s="247">
        <v>850.45628561597</v>
      </c>
      <c r="P36" s="244" t="s">
        <v>260</v>
      </c>
      <c r="Q36" s="247">
        <v>22386.280590795213</v>
      </c>
      <c r="R36" s="244" t="s">
        <v>260</v>
      </c>
      <c r="S36" s="242">
        <v>368123</v>
      </c>
      <c r="T36" s="244" t="s">
        <v>260</v>
      </c>
      <c r="U36" s="245" t="s">
        <v>260</v>
      </c>
      <c r="V36" s="246">
        <v>368123</v>
      </c>
      <c r="W36" s="233" t="s">
        <v>45</v>
      </c>
      <c r="X36" s="232" t="s">
        <v>112</v>
      </c>
      <c r="Z36" s="102"/>
      <c r="AA36" s="102"/>
    </row>
    <row r="37" spans="1:27" ht="28.5" customHeight="1">
      <c r="A37" s="229" t="s">
        <v>46</v>
      </c>
      <c r="B37" s="230" t="s">
        <v>71</v>
      </c>
      <c r="C37" s="242">
        <v>82024.64578502999</v>
      </c>
      <c r="D37" s="243" t="s">
        <v>260</v>
      </c>
      <c r="E37" s="242">
        <v>7337.158972398166</v>
      </c>
      <c r="F37" s="246">
        <v>37053</v>
      </c>
      <c r="G37" s="242" t="s">
        <v>260</v>
      </c>
      <c r="H37" s="244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87268</v>
      </c>
      <c r="N37" s="244" t="s">
        <v>260</v>
      </c>
      <c r="O37" s="242">
        <v>808188.1906800997</v>
      </c>
      <c r="P37" s="244" t="s">
        <v>260</v>
      </c>
      <c r="Q37" s="242">
        <v>74778.00456247228</v>
      </c>
      <c r="R37" s="246">
        <v>-12752</v>
      </c>
      <c r="S37" s="242">
        <v>1059596</v>
      </c>
      <c r="T37" s="246">
        <v>24301</v>
      </c>
      <c r="U37" s="242">
        <v>24301</v>
      </c>
      <c r="V37" s="246">
        <v>1059596</v>
      </c>
      <c r="W37" s="233" t="s">
        <v>46</v>
      </c>
      <c r="X37" s="232" t="s">
        <v>113</v>
      </c>
      <c r="Z37" s="102"/>
      <c r="AA37" s="102"/>
    </row>
    <row r="38" spans="1:27" ht="28.5" customHeight="1">
      <c r="A38" s="229" t="s">
        <v>69</v>
      </c>
      <c r="B38" s="230" t="s">
        <v>114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1271154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1271154</v>
      </c>
      <c r="T38" s="244" t="s">
        <v>260</v>
      </c>
      <c r="U38" s="245" t="s">
        <v>260</v>
      </c>
      <c r="V38" s="246">
        <v>1271154</v>
      </c>
      <c r="W38" s="233" t="s">
        <v>69</v>
      </c>
      <c r="X38" s="232" t="s">
        <v>115</v>
      </c>
      <c r="Z38" s="102"/>
      <c r="AA38" s="102"/>
    </row>
    <row r="39" spans="1:27" s="17" customFormat="1" ht="28.5" customHeight="1">
      <c r="A39" s="229" t="s">
        <v>72</v>
      </c>
      <c r="B39" s="230" t="s">
        <v>116</v>
      </c>
      <c r="C39" s="242">
        <v>205817.60419027752</v>
      </c>
      <c r="D39" s="243" t="s">
        <v>260</v>
      </c>
      <c r="E39" s="242">
        <v>-695749.5184517456</v>
      </c>
      <c r="F39" s="244" t="s">
        <v>260</v>
      </c>
      <c r="G39" s="242">
        <v>-41158.092000000004</v>
      </c>
      <c r="H39" s="244" t="s">
        <v>260</v>
      </c>
      <c r="I39" s="242">
        <v>121848.31654206058</v>
      </c>
      <c r="J39" s="244" t="s">
        <v>260</v>
      </c>
      <c r="K39" s="242">
        <v>471531.6920214649</v>
      </c>
      <c r="L39" s="244" t="s">
        <v>260</v>
      </c>
      <c r="M39" s="247">
        <v>-185690.53400000033</v>
      </c>
      <c r="N39" s="244" t="s">
        <v>260</v>
      </c>
      <c r="O39" s="242">
        <v>-111395.90415376145</v>
      </c>
      <c r="P39" s="244" t="s">
        <v>260</v>
      </c>
      <c r="Q39" s="242">
        <v>25567.976329602534</v>
      </c>
      <c r="R39" s="244" t="s">
        <v>260</v>
      </c>
      <c r="S39" s="242">
        <v>-209228.4595221019</v>
      </c>
      <c r="T39" s="244" t="s">
        <v>260</v>
      </c>
      <c r="U39" s="242">
        <v>206891.06101600907</v>
      </c>
      <c r="V39" s="246">
        <v>-2337.398506092828</v>
      </c>
      <c r="W39" s="233" t="s">
        <v>72</v>
      </c>
      <c r="X39" s="232" t="s">
        <v>117</v>
      </c>
      <c r="Z39" s="102"/>
      <c r="AA39" s="102"/>
    </row>
    <row r="40" spans="1:27" s="63" customFormat="1" ht="28.5" customHeight="1">
      <c r="A40" s="234"/>
      <c r="B40" s="235" t="s">
        <v>76</v>
      </c>
      <c r="C40" s="245">
        <v>2743103.4878663383</v>
      </c>
      <c r="D40" s="243">
        <v>673794.6273771423</v>
      </c>
      <c r="E40" s="245">
        <v>499622.2732072461</v>
      </c>
      <c r="F40" s="244">
        <v>1080508.6956469445</v>
      </c>
      <c r="G40" s="245">
        <v>-46635.261282053805</v>
      </c>
      <c r="H40" s="244">
        <v>77028.98799999994</v>
      </c>
      <c r="I40" s="245">
        <v>187898.0020083132</v>
      </c>
      <c r="J40" s="244">
        <v>512145.85302064003</v>
      </c>
      <c r="K40" s="245">
        <v>1506419.692021465</v>
      </c>
      <c r="L40" s="244">
        <v>973975</v>
      </c>
      <c r="M40" s="249">
        <v>1818909.0639074673</v>
      </c>
      <c r="N40" s="244">
        <v>1651792.391829997</v>
      </c>
      <c r="O40" s="245">
        <v>1084260.420388041</v>
      </c>
      <c r="P40" s="244">
        <v>1366480.6090410585</v>
      </c>
      <c r="Q40" s="245">
        <v>181140.59560355454</v>
      </c>
      <c r="R40" s="244">
        <v>167533.91713025863</v>
      </c>
      <c r="S40" s="245">
        <v>7974718.273720372</v>
      </c>
      <c r="T40" s="244">
        <v>6503260.08204604</v>
      </c>
      <c r="U40" s="245">
        <v>695386.8083256693</v>
      </c>
      <c r="V40" s="244">
        <v>2166845</v>
      </c>
      <c r="W40" s="236"/>
      <c r="X40" s="237" t="s">
        <v>47</v>
      </c>
      <c r="Z40" s="102"/>
      <c r="AA40" s="102"/>
    </row>
    <row r="41" spans="1:27" s="65" customFormat="1" ht="28.5" customHeight="1" thickBot="1">
      <c r="A41" s="238" t="s">
        <v>86</v>
      </c>
      <c r="B41" s="239"/>
      <c r="C41" s="251">
        <v>2069309</v>
      </c>
      <c r="D41" s="252"/>
      <c r="E41" s="251">
        <v>-580886</v>
      </c>
      <c r="F41" s="253"/>
      <c r="G41" s="251">
        <v>-123664</v>
      </c>
      <c r="H41" s="253"/>
      <c r="I41" s="251">
        <v>-324248</v>
      </c>
      <c r="J41" s="253"/>
      <c r="K41" s="251">
        <v>532445</v>
      </c>
      <c r="L41" s="253"/>
      <c r="M41" s="254">
        <v>167117</v>
      </c>
      <c r="N41" s="253"/>
      <c r="O41" s="251">
        <v>-282220</v>
      </c>
      <c r="P41" s="253"/>
      <c r="Q41" s="251">
        <v>13607</v>
      </c>
      <c r="R41" s="253"/>
      <c r="S41" s="251">
        <v>1471458</v>
      </c>
      <c r="T41" s="253"/>
      <c r="U41" s="251">
        <v>-1471458</v>
      </c>
      <c r="V41" s="253"/>
      <c r="W41" s="240"/>
      <c r="X41" s="241" t="s">
        <v>125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O10:P10"/>
    <mergeCell ref="W10:X10"/>
    <mergeCell ref="E8:H8"/>
    <mergeCell ref="S10:T10"/>
    <mergeCell ref="I10:J10"/>
    <mergeCell ref="M10:N10"/>
    <mergeCell ref="U10:V10"/>
    <mergeCell ref="K7:R7"/>
    <mergeCell ref="K8:R8"/>
    <mergeCell ref="E7:H7"/>
    <mergeCell ref="G9:H9"/>
    <mergeCell ref="M9:N9"/>
    <mergeCell ref="O9:P9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0"/>
  <sheetViews>
    <sheetView showGridLines="0" zoomScale="60" zoomScaleNormal="60" zoomScaleSheetLayoutView="50" zoomScalePageLayoutView="0" workbookViewId="0" topLeftCell="A1">
      <selection activeCell="K19" sqref="K19"/>
    </sheetView>
  </sheetViews>
  <sheetFormatPr defaultColWidth="9" defaultRowHeight="15"/>
  <cols>
    <col min="1" max="1" width="3.09765625" style="14" customWidth="1"/>
    <col min="2" max="2" width="22" style="12" customWidth="1"/>
    <col min="3" max="3" width="10.69921875" style="2" customWidth="1"/>
    <col min="4" max="4" width="10.19921875" style="2" customWidth="1"/>
    <col min="5" max="6" width="10.69921875" style="2" customWidth="1"/>
    <col min="7" max="8" width="10.19921875" style="2" customWidth="1"/>
    <col min="9" max="9" width="10.8984375" style="2" customWidth="1"/>
    <col min="10" max="12" width="10.19921875" style="2" customWidth="1"/>
    <col min="13" max="14" width="10.69921875" style="17" customWidth="1"/>
    <col min="15" max="15" width="10.19921875" style="17" customWidth="1"/>
    <col min="16" max="16" width="10.69921875" style="17" customWidth="1"/>
    <col min="17" max="18" width="10.19921875" style="17" customWidth="1"/>
    <col min="19" max="22" width="10.59765625" style="2" customWidth="1"/>
    <col min="23" max="23" width="3.3984375" style="43" customWidth="1"/>
    <col min="24" max="24" width="35.69921875" style="2" customWidth="1"/>
    <col min="25" max="16384" width="9" style="2" customWidth="1"/>
  </cols>
  <sheetData>
    <row r="1" spans="1:24" ht="32.25" customHeight="1">
      <c r="A1" s="154"/>
      <c r="B1" s="155"/>
      <c r="C1" s="155"/>
      <c r="D1" s="155"/>
      <c r="E1" s="155"/>
      <c r="F1" s="155"/>
      <c r="G1" s="155"/>
      <c r="H1" s="155"/>
      <c r="I1" s="155"/>
      <c r="J1" s="156"/>
      <c r="K1" s="156"/>
      <c r="L1" s="157"/>
      <c r="M1" s="158"/>
      <c r="N1" s="159"/>
      <c r="O1" s="159"/>
      <c r="P1" s="159"/>
      <c r="Q1" s="159"/>
      <c r="R1" s="159"/>
      <c r="S1" s="155"/>
      <c r="T1" s="155"/>
      <c r="U1" s="155"/>
      <c r="V1" s="155"/>
      <c r="W1" s="160"/>
      <c r="X1" s="155"/>
    </row>
    <row r="2" spans="1:24" s="32" customFormat="1" ht="32.25" customHeight="1">
      <c r="A2" s="161"/>
      <c r="B2" s="159"/>
      <c r="C2" s="159"/>
      <c r="D2" s="159"/>
      <c r="E2" s="159"/>
      <c r="F2" s="159"/>
      <c r="G2" s="159"/>
      <c r="H2" s="159"/>
      <c r="I2" s="159"/>
      <c r="J2" s="161"/>
      <c r="K2" s="161"/>
      <c r="L2" s="162"/>
      <c r="M2" s="158"/>
      <c r="N2" s="159"/>
      <c r="O2" s="159"/>
      <c r="P2" s="159"/>
      <c r="Q2" s="159"/>
      <c r="R2" s="159"/>
      <c r="S2" s="159"/>
      <c r="T2" s="159"/>
      <c r="U2" s="159"/>
      <c r="V2" s="159"/>
      <c r="W2" s="163"/>
      <c r="X2" s="159"/>
    </row>
    <row r="3" spans="1:24" s="52" customFormat="1" ht="33" customHeight="1">
      <c r="A3" s="164"/>
      <c r="B3" s="165"/>
      <c r="C3" s="165"/>
      <c r="D3" s="165"/>
      <c r="E3" s="165"/>
      <c r="F3" s="165"/>
      <c r="G3" s="165"/>
      <c r="H3" s="165"/>
      <c r="I3" s="165"/>
      <c r="J3" s="164"/>
      <c r="K3" s="164"/>
      <c r="L3" s="166" t="s">
        <v>230</v>
      </c>
      <c r="M3" s="167" t="s">
        <v>159</v>
      </c>
      <c r="N3" s="168"/>
      <c r="O3" s="168"/>
      <c r="P3" s="168"/>
      <c r="Q3" s="168"/>
      <c r="R3" s="168"/>
      <c r="S3" s="165"/>
      <c r="T3" s="165"/>
      <c r="U3" s="165"/>
      <c r="V3" s="165"/>
      <c r="W3" s="169"/>
      <c r="X3" s="165"/>
    </row>
    <row r="4" spans="1:24" s="59" customFormat="1" ht="33" customHeight="1">
      <c r="A4" s="170"/>
      <c r="B4" s="171"/>
      <c r="C4" s="171"/>
      <c r="D4" s="171"/>
      <c r="E4" s="171"/>
      <c r="F4" s="171"/>
      <c r="G4" s="171"/>
      <c r="H4" s="171"/>
      <c r="I4" s="171"/>
      <c r="J4" s="170"/>
      <c r="K4" s="170"/>
      <c r="L4" s="172" t="s">
        <v>160</v>
      </c>
      <c r="M4" s="173" t="s">
        <v>229</v>
      </c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</row>
    <row r="5" spans="1:24" ht="22.5" customHeight="1">
      <c r="A5" s="174"/>
      <c r="B5" s="175"/>
      <c r="C5" s="176"/>
      <c r="D5" s="176"/>
      <c r="E5" s="176"/>
      <c r="F5" s="176"/>
      <c r="G5" s="176"/>
      <c r="H5" s="176"/>
      <c r="I5" s="176"/>
      <c r="J5" s="156"/>
      <c r="K5" s="177"/>
      <c r="L5" s="177"/>
      <c r="M5" s="178"/>
      <c r="N5" s="179"/>
      <c r="O5" s="179"/>
      <c r="P5" s="179"/>
      <c r="Q5" s="179"/>
      <c r="R5" s="179"/>
      <c r="S5" s="176"/>
      <c r="T5" s="180"/>
      <c r="U5" s="176"/>
      <c r="V5" s="180"/>
      <c r="W5" s="181"/>
      <c r="X5" s="182" t="s">
        <v>0</v>
      </c>
    </row>
    <row r="6" spans="1:24" ht="22.5" customHeight="1" thickBot="1">
      <c r="A6" s="183"/>
      <c r="B6" s="175"/>
      <c r="C6" s="176"/>
      <c r="D6" s="176"/>
      <c r="E6" s="176"/>
      <c r="F6" s="176"/>
      <c r="G6" s="176"/>
      <c r="H6" s="179"/>
      <c r="I6" s="176"/>
      <c r="J6" s="176"/>
      <c r="K6" s="176"/>
      <c r="L6" s="176"/>
      <c r="M6" s="179"/>
      <c r="N6" s="179"/>
      <c r="O6" s="179"/>
      <c r="P6" s="179"/>
      <c r="Q6" s="179"/>
      <c r="R6" s="179"/>
      <c r="S6" s="176"/>
      <c r="T6" s="184"/>
      <c r="U6" s="176"/>
      <c r="V6" s="184"/>
      <c r="W6" s="181"/>
      <c r="X6" s="185" t="s">
        <v>161</v>
      </c>
    </row>
    <row r="7" spans="1:24" s="12" customFormat="1" ht="21" customHeight="1" thickTop="1">
      <c r="A7" s="186"/>
      <c r="B7" s="187"/>
      <c r="C7" s="188" t="s">
        <v>23</v>
      </c>
      <c r="D7" s="189"/>
      <c r="E7" s="267" t="s">
        <v>162</v>
      </c>
      <c r="F7" s="268"/>
      <c r="G7" s="268"/>
      <c r="H7" s="269"/>
      <c r="I7" s="188"/>
      <c r="J7" s="189"/>
      <c r="K7" s="267" t="s">
        <v>163</v>
      </c>
      <c r="L7" s="268"/>
      <c r="M7" s="268"/>
      <c r="N7" s="268"/>
      <c r="O7" s="268"/>
      <c r="P7" s="268"/>
      <c r="Q7" s="268"/>
      <c r="R7" s="269"/>
      <c r="S7" s="188"/>
      <c r="T7" s="189"/>
      <c r="U7" s="190"/>
      <c r="V7" s="189"/>
      <c r="W7" s="191"/>
      <c r="X7" s="192"/>
    </row>
    <row r="8" spans="1:24" s="3" customFormat="1" ht="22.5" customHeight="1" thickBot="1">
      <c r="A8" s="193"/>
      <c r="B8" s="194"/>
      <c r="C8" s="195" t="s">
        <v>24</v>
      </c>
      <c r="D8" s="196"/>
      <c r="E8" s="261" t="s">
        <v>25</v>
      </c>
      <c r="F8" s="262"/>
      <c r="G8" s="262"/>
      <c r="H8" s="263"/>
      <c r="I8" s="197" t="s">
        <v>164</v>
      </c>
      <c r="J8" s="198"/>
      <c r="K8" s="261" t="s">
        <v>165</v>
      </c>
      <c r="L8" s="262"/>
      <c r="M8" s="262"/>
      <c r="N8" s="262"/>
      <c r="O8" s="262"/>
      <c r="P8" s="262"/>
      <c r="Q8" s="262"/>
      <c r="R8" s="263"/>
      <c r="S8" s="199" t="s">
        <v>166</v>
      </c>
      <c r="T8" s="198"/>
      <c r="U8" s="200" t="s">
        <v>167</v>
      </c>
      <c r="V8" s="198"/>
      <c r="W8" s="201"/>
      <c r="X8" s="202"/>
    </row>
    <row r="9" spans="1:24" s="13" customFormat="1" ht="18.75" customHeight="1">
      <c r="A9" s="193"/>
      <c r="B9" s="194"/>
      <c r="C9" s="195" t="s">
        <v>168</v>
      </c>
      <c r="D9" s="196"/>
      <c r="E9" s="197" t="s">
        <v>1</v>
      </c>
      <c r="F9" s="203"/>
      <c r="G9" s="270" t="s">
        <v>2</v>
      </c>
      <c r="H9" s="271"/>
      <c r="I9" s="195"/>
      <c r="J9" s="204"/>
      <c r="K9" s="205" t="s">
        <v>3</v>
      </c>
      <c r="L9" s="203"/>
      <c r="M9" s="272" t="s">
        <v>157</v>
      </c>
      <c r="N9" s="273"/>
      <c r="O9" s="274" t="s">
        <v>169</v>
      </c>
      <c r="P9" s="273"/>
      <c r="Q9" s="206" t="s">
        <v>239</v>
      </c>
      <c r="R9" s="196"/>
      <c r="S9" s="199" t="s">
        <v>170</v>
      </c>
      <c r="T9" s="204"/>
      <c r="U9" s="200" t="s">
        <v>171</v>
      </c>
      <c r="V9" s="204"/>
      <c r="W9" s="207"/>
      <c r="X9" s="208"/>
    </row>
    <row r="10" spans="1:24" s="3" customFormat="1" ht="33.75" customHeight="1" thickBot="1">
      <c r="A10" s="209" t="s">
        <v>39</v>
      </c>
      <c r="B10" s="204"/>
      <c r="C10" s="210" t="s">
        <v>172</v>
      </c>
      <c r="D10" s="211"/>
      <c r="E10" s="210" t="s">
        <v>253</v>
      </c>
      <c r="F10" s="211"/>
      <c r="G10" s="212" t="s">
        <v>173</v>
      </c>
      <c r="H10" s="211"/>
      <c r="I10" s="264" t="s">
        <v>174</v>
      </c>
      <c r="J10" s="265"/>
      <c r="K10" s="210" t="s">
        <v>175</v>
      </c>
      <c r="L10" s="211"/>
      <c r="M10" s="266" t="s">
        <v>158</v>
      </c>
      <c r="N10" s="258"/>
      <c r="O10" s="257" t="s">
        <v>176</v>
      </c>
      <c r="P10" s="258"/>
      <c r="Q10" s="213" t="s">
        <v>177</v>
      </c>
      <c r="R10" s="211"/>
      <c r="S10" s="261" t="s">
        <v>178</v>
      </c>
      <c r="T10" s="263"/>
      <c r="U10" s="262" t="s">
        <v>179</v>
      </c>
      <c r="V10" s="263"/>
      <c r="W10" s="259" t="s">
        <v>26</v>
      </c>
      <c r="X10" s="260"/>
    </row>
    <row r="11" spans="1:24" s="19" customFormat="1" ht="21.75" customHeight="1">
      <c r="A11" s="214"/>
      <c r="B11" s="215"/>
      <c r="C11" s="216" t="s">
        <v>77</v>
      </c>
      <c r="D11" s="217" t="s">
        <v>78</v>
      </c>
      <c r="E11" s="216" t="s">
        <v>77</v>
      </c>
      <c r="F11" s="218" t="s">
        <v>78</v>
      </c>
      <c r="G11" s="216" t="s">
        <v>77</v>
      </c>
      <c r="H11" s="218" t="s">
        <v>78</v>
      </c>
      <c r="I11" s="216" t="s">
        <v>77</v>
      </c>
      <c r="J11" s="218" t="s">
        <v>78</v>
      </c>
      <c r="K11" s="216" t="s">
        <v>77</v>
      </c>
      <c r="L11" s="218" t="s">
        <v>78</v>
      </c>
      <c r="M11" s="219" t="s">
        <v>77</v>
      </c>
      <c r="N11" s="218" t="s">
        <v>78</v>
      </c>
      <c r="O11" s="216" t="s">
        <v>77</v>
      </c>
      <c r="P11" s="218" t="s">
        <v>78</v>
      </c>
      <c r="Q11" s="216" t="s">
        <v>77</v>
      </c>
      <c r="R11" s="218" t="s">
        <v>78</v>
      </c>
      <c r="S11" s="216" t="s">
        <v>77</v>
      </c>
      <c r="T11" s="218" t="s">
        <v>78</v>
      </c>
      <c r="U11" s="216" t="s">
        <v>77</v>
      </c>
      <c r="V11" s="218" t="s">
        <v>78</v>
      </c>
      <c r="W11" s="207"/>
      <c r="X11" s="220"/>
    </row>
    <row r="12" spans="1:24" s="20" customFormat="1" ht="36.75" customHeight="1" thickBot="1">
      <c r="A12" s="221"/>
      <c r="B12" s="222"/>
      <c r="C12" s="223" t="s">
        <v>79</v>
      </c>
      <c r="D12" s="224" t="s">
        <v>80</v>
      </c>
      <c r="E12" s="223" t="s">
        <v>180</v>
      </c>
      <c r="F12" s="225" t="s">
        <v>80</v>
      </c>
      <c r="G12" s="223" t="s">
        <v>79</v>
      </c>
      <c r="H12" s="225" t="s">
        <v>80</v>
      </c>
      <c r="I12" s="223" t="s">
        <v>79</v>
      </c>
      <c r="J12" s="225" t="s">
        <v>80</v>
      </c>
      <c r="K12" s="223" t="s">
        <v>79</v>
      </c>
      <c r="L12" s="225" t="s">
        <v>80</v>
      </c>
      <c r="M12" s="226" t="s">
        <v>79</v>
      </c>
      <c r="N12" s="225" t="s">
        <v>80</v>
      </c>
      <c r="O12" s="223" t="s">
        <v>79</v>
      </c>
      <c r="P12" s="225" t="s">
        <v>80</v>
      </c>
      <c r="Q12" s="223" t="s">
        <v>79</v>
      </c>
      <c r="R12" s="225" t="s">
        <v>80</v>
      </c>
      <c r="S12" s="223" t="s">
        <v>79</v>
      </c>
      <c r="T12" s="225" t="s">
        <v>80</v>
      </c>
      <c r="U12" s="223" t="s">
        <v>79</v>
      </c>
      <c r="V12" s="225" t="s">
        <v>80</v>
      </c>
      <c r="W12" s="227"/>
      <c r="X12" s="228"/>
    </row>
    <row r="13" spans="1:27" ht="28.5" customHeight="1" thickTop="1">
      <c r="A13" s="229" t="s">
        <v>4</v>
      </c>
      <c r="B13" s="230" t="s">
        <v>10</v>
      </c>
      <c r="C13" s="242">
        <v>112797.4587820156</v>
      </c>
      <c r="D13" s="243" t="s">
        <v>260</v>
      </c>
      <c r="E13" s="242">
        <v>229.33720155328047</v>
      </c>
      <c r="F13" s="244" t="s">
        <v>260</v>
      </c>
      <c r="G13" s="242">
        <v>-18.079999999999984</v>
      </c>
      <c r="H13" s="244" t="s">
        <v>260</v>
      </c>
      <c r="I13" s="242">
        <v>12.231612645058021</v>
      </c>
      <c r="J13" s="244" t="s">
        <v>260</v>
      </c>
      <c r="K13" s="245" t="s">
        <v>260</v>
      </c>
      <c r="L13" s="246">
        <v>115748</v>
      </c>
      <c r="M13" s="247">
        <v>4257</v>
      </c>
      <c r="N13" s="244" t="s">
        <v>260</v>
      </c>
      <c r="O13" s="242">
        <v>-154.92362889948026</v>
      </c>
      <c r="P13" s="244" t="s">
        <v>260</v>
      </c>
      <c r="Q13" s="242">
        <v>-1375.0239673148035</v>
      </c>
      <c r="R13" s="244" t="s">
        <v>260</v>
      </c>
      <c r="S13" s="242">
        <v>115747.99999999965</v>
      </c>
      <c r="T13" s="248">
        <v>115748</v>
      </c>
      <c r="U13" s="245" t="s">
        <v>260</v>
      </c>
      <c r="V13" s="244" t="s">
        <v>260</v>
      </c>
      <c r="W13" s="231" t="s">
        <v>4</v>
      </c>
      <c r="X13" s="232" t="s">
        <v>181</v>
      </c>
      <c r="Z13" s="102"/>
      <c r="AA13" s="102"/>
    </row>
    <row r="14" spans="1:27" ht="28.5" customHeight="1">
      <c r="A14" s="229" t="s">
        <v>5</v>
      </c>
      <c r="B14" s="230" t="s">
        <v>182</v>
      </c>
      <c r="C14" s="242">
        <v>371981.8363347128</v>
      </c>
      <c r="D14" s="243" t="s">
        <v>260</v>
      </c>
      <c r="E14" s="242">
        <v>-21000.40097763948</v>
      </c>
      <c r="F14" s="244" t="s">
        <v>260</v>
      </c>
      <c r="G14" s="242">
        <v>3932.5789999999997</v>
      </c>
      <c r="H14" s="244" t="s">
        <v>260</v>
      </c>
      <c r="I14" s="245" t="s">
        <v>260</v>
      </c>
      <c r="J14" s="244" t="s">
        <v>260</v>
      </c>
      <c r="K14" s="245" t="s">
        <v>260</v>
      </c>
      <c r="L14" s="244" t="s">
        <v>260</v>
      </c>
      <c r="M14" s="247">
        <v>-27970.748999999996</v>
      </c>
      <c r="N14" s="246">
        <v>290975.1710000001</v>
      </c>
      <c r="O14" s="242">
        <v>-26703.545000000013</v>
      </c>
      <c r="P14" s="244" t="s">
        <v>260</v>
      </c>
      <c r="Q14" s="242">
        <v>2334.524642926932</v>
      </c>
      <c r="R14" s="244" t="s">
        <v>260</v>
      </c>
      <c r="S14" s="242">
        <v>302574.2450000003</v>
      </c>
      <c r="T14" s="246">
        <v>290975.1710000001</v>
      </c>
      <c r="U14" s="242">
        <v>-11599.073999999993</v>
      </c>
      <c r="V14" s="244" t="s">
        <v>260</v>
      </c>
      <c r="W14" s="233" t="s">
        <v>5</v>
      </c>
      <c r="X14" s="232" t="s">
        <v>183</v>
      </c>
      <c r="Z14" s="102"/>
      <c r="AA14" s="102"/>
    </row>
    <row r="15" spans="1:27" ht="28.5" customHeight="1">
      <c r="A15" s="229" t="s">
        <v>6</v>
      </c>
      <c r="B15" s="230" t="s">
        <v>184</v>
      </c>
      <c r="C15" s="242">
        <v>761982.0174368471</v>
      </c>
      <c r="D15" s="243" t="s">
        <v>260</v>
      </c>
      <c r="E15" s="242">
        <v>72384.67158253305</v>
      </c>
      <c r="F15" s="244" t="s">
        <v>260</v>
      </c>
      <c r="G15" s="242">
        <v>-8763.702999999994</v>
      </c>
      <c r="H15" s="244" t="s">
        <v>260</v>
      </c>
      <c r="I15" s="245" t="s">
        <v>260</v>
      </c>
      <c r="J15" s="244" t="s">
        <v>260</v>
      </c>
      <c r="K15" s="245" t="s">
        <v>260</v>
      </c>
      <c r="L15" s="244" t="s">
        <v>260</v>
      </c>
      <c r="M15" s="247">
        <v>26746.34100000013</v>
      </c>
      <c r="N15" s="246">
        <v>1527121.445000004</v>
      </c>
      <c r="O15" s="242">
        <v>134447.52800000017</v>
      </c>
      <c r="P15" s="244" t="s">
        <v>260</v>
      </c>
      <c r="Q15" s="242">
        <v>81912.51598062448</v>
      </c>
      <c r="R15" s="244" t="s">
        <v>260</v>
      </c>
      <c r="S15" s="242">
        <v>1068709.371000005</v>
      </c>
      <c r="T15" s="246">
        <v>1527121.445000004</v>
      </c>
      <c r="U15" s="242">
        <v>458412.074</v>
      </c>
      <c r="V15" s="244" t="s">
        <v>260</v>
      </c>
      <c r="W15" s="233" t="s">
        <v>6</v>
      </c>
      <c r="X15" s="232" t="s">
        <v>185</v>
      </c>
      <c r="Z15" s="102"/>
      <c r="AA15" s="102"/>
    </row>
    <row r="16" spans="1:27" ht="28.5" customHeight="1">
      <c r="A16" s="229" t="s">
        <v>7</v>
      </c>
      <c r="B16" s="230" t="s">
        <v>186</v>
      </c>
      <c r="C16" s="242">
        <v>-594630.7484503107</v>
      </c>
      <c r="D16" s="243" t="s">
        <v>260</v>
      </c>
      <c r="E16" s="242">
        <v>276.54307073553446</v>
      </c>
      <c r="F16" s="244" t="s">
        <v>260</v>
      </c>
      <c r="G16" s="242">
        <v>-281.08899999999994</v>
      </c>
      <c r="H16" s="244" t="s">
        <v>260</v>
      </c>
      <c r="I16" s="245" t="s">
        <v>260</v>
      </c>
      <c r="J16" s="244" t="s">
        <v>260</v>
      </c>
      <c r="K16" s="245" t="s">
        <v>260</v>
      </c>
      <c r="L16" s="244" t="s">
        <v>260</v>
      </c>
      <c r="M16" s="247">
        <v>148823</v>
      </c>
      <c r="N16" s="244" t="s">
        <v>260</v>
      </c>
      <c r="O16" s="242">
        <v>105773.468</v>
      </c>
      <c r="P16" s="244" t="s">
        <v>260</v>
      </c>
      <c r="Q16" s="242">
        <v>1026.8263795750718</v>
      </c>
      <c r="R16" s="244" t="s">
        <v>260</v>
      </c>
      <c r="S16" s="242">
        <v>-339012.0000000001</v>
      </c>
      <c r="T16" s="244" t="s">
        <v>260</v>
      </c>
      <c r="U16" s="245" t="s">
        <v>260</v>
      </c>
      <c r="V16" s="246">
        <v>-339012.0000000001</v>
      </c>
      <c r="W16" s="233" t="s">
        <v>7</v>
      </c>
      <c r="X16" s="232" t="s">
        <v>187</v>
      </c>
      <c r="Z16" s="102"/>
      <c r="AA16" s="102"/>
    </row>
    <row r="17" spans="1:27" ht="28.5" customHeight="1">
      <c r="A17" s="229" t="s">
        <v>8</v>
      </c>
      <c r="B17" s="230" t="s">
        <v>12</v>
      </c>
      <c r="C17" s="245" t="s">
        <v>260</v>
      </c>
      <c r="D17" s="243" t="s">
        <v>260</v>
      </c>
      <c r="E17" s="245" t="s">
        <v>260</v>
      </c>
      <c r="F17" s="244" t="s">
        <v>260</v>
      </c>
      <c r="G17" s="245" t="s">
        <v>260</v>
      </c>
      <c r="H17" s="244" t="s">
        <v>260</v>
      </c>
      <c r="I17" s="242">
        <v>-90261.92299999995</v>
      </c>
      <c r="J17" s="244" t="s">
        <v>260</v>
      </c>
      <c r="K17" s="245" t="s">
        <v>260</v>
      </c>
      <c r="L17" s="246">
        <v>-31627</v>
      </c>
      <c r="M17" s="249" t="s">
        <v>260</v>
      </c>
      <c r="N17" s="246">
        <v>-58634.92299999995</v>
      </c>
      <c r="O17" s="245" t="s">
        <v>260</v>
      </c>
      <c r="P17" s="244" t="s">
        <v>260</v>
      </c>
      <c r="Q17" s="245" t="s">
        <v>260</v>
      </c>
      <c r="R17" s="244" t="s">
        <v>260</v>
      </c>
      <c r="S17" s="242">
        <v>-90261.92299999995</v>
      </c>
      <c r="T17" s="246">
        <v>-90261.92299999995</v>
      </c>
      <c r="U17" s="245" t="s">
        <v>260</v>
      </c>
      <c r="V17" s="244" t="s">
        <v>260</v>
      </c>
      <c r="W17" s="233" t="s">
        <v>8</v>
      </c>
      <c r="X17" s="232" t="s">
        <v>188</v>
      </c>
      <c r="Z17" s="102"/>
      <c r="AA17" s="102"/>
    </row>
    <row r="18" spans="1:27" ht="28.5" customHeight="1">
      <c r="A18" s="229" t="s">
        <v>9</v>
      </c>
      <c r="B18" s="230" t="s">
        <v>13</v>
      </c>
      <c r="C18" s="245" t="s">
        <v>260</v>
      </c>
      <c r="D18" s="243" t="s">
        <v>260</v>
      </c>
      <c r="E18" s="245" t="s">
        <v>260</v>
      </c>
      <c r="F18" s="244" t="s">
        <v>260</v>
      </c>
      <c r="G18" s="245" t="s">
        <v>260</v>
      </c>
      <c r="H18" s="244" t="s">
        <v>260</v>
      </c>
      <c r="I18" s="245" t="s">
        <v>260</v>
      </c>
      <c r="J18" s="244" t="s">
        <v>260</v>
      </c>
      <c r="K18" s="245" t="s">
        <v>260</v>
      </c>
      <c r="L18" s="246">
        <v>103735</v>
      </c>
      <c r="M18" s="247">
        <v>103735</v>
      </c>
      <c r="N18" s="244" t="s">
        <v>260</v>
      </c>
      <c r="O18" s="245" t="s">
        <v>260</v>
      </c>
      <c r="P18" s="244" t="s">
        <v>260</v>
      </c>
      <c r="Q18" s="242" t="s">
        <v>260</v>
      </c>
      <c r="R18" s="244" t="s">
        <v>260</v>
      </c>
      <c r="S18" s="242">
        <v>103735</v>
      </c>
      <c r="T18" s="246">
        <v>103735</v>
      </c>
      <c r="U18" s="245" t="s">
        <v>260</v>
      </c>
      <c r="V18" s="244" t="s">
        <v>260</v>
      </c>
      <c r="W18" s="233" t="s">
        <v>9</v>
      </c>
      <c r="X18" s="232" t="s">
        <v>189</v>
      </c>
      <c r="Z18" s="102"/>
      <c r="AA18" s="102"/>
    </row>
    <row r="19" spans="1:27" ht="28.5" customHeight="1">
      <c r="A19" s="229" t="s">
        <v>20</v>
      </c>
      <c r="B19" s="230" t="s">
        <v>14</v>
      </c>
      <c r="C19" s="245" t="s">
        <v>260</v>
      </c>
      <c r="D19" s="243" t="s">
        <v>260</v>
      </c>
      <c r="E19" s="245" t="s">
        <v>260</v>
      </c>
      <c r="F19" s="244" t="s">
        <v>260</v>
      </c>
      <c r="G19" s="245" t="s">
        <v>260</v>
      </c>
      <c r="H19" s="244" t="s">
        <v>260</v>
      </c>
      <c r="I19" s="245" t="s">
        <v>260</v>
      </c>
      <c r="J19" s="244" t="s">
        <v>260</v>
      </c>
      <c r="K19" s="245" t="s">
        <v>260</v>
      </c>
      <c r="L19" s="246">
        <v>92</v>
      </c>
      <c r="M19" s="247">
        <v>-446</v>
      </c>
      <c r="N19" s="244" t="s">
        <v>260</v>
      </c>
      <c r="O19" s="242">
        <v>540</v>
      </c>
      <c r="P19" s="244" t="s">
        <v>260</v>
      </c>
      <c r="Q19" s="242">
        <v>-2</v>
      </c>
      <c r="R19" s="244" t="s">
        <v>260</v>
      </c>
      <c r="S19" s="242">
        <v>92</v>
      </c>
      <c r="T19" s="246">
        <v>92</v>
      </c>
      <c r="U19" s="245" t="s">
        <v>260</v>
      </c>
      <c r="V19" s="244" t="s">
        <v>260</v>
      </c>
      <c r="W19" s="233" t="s">
        <v>20</v>
      </c>
      <c r="X19" s="232" t="s">
        <v>190</v>
      </c>
      <c r="Z19" s="102"/>
      <c r="AA19" s="102"/>
    </row>
    <row r="20" spans="1:27" ht="28.5" customHeight="1">
      <c r="A20" s="229" t="s">
        <v>21</v>
      </c>
      <c r="B20" s="230" t="s">
        <v>191</v>
      </c>
      <c r="C20" s="245" t="s">
        <v>260</v>
      </c>
      <c r="D20" s="243" t="s">
        <v>260</v>
      </c>
      <c r="E20" s="245" t="s">
        <v>260</v>
      </c>
      <c r="F20" s="244" t="s">
        <v>260</v>
      </c>
      <c r="G20" s="245" t="s">
        <v>260</v>
      </c>
      <c r="H20" s="244" t="s">
        <v>260</v>
      </c>
      <c r="I20" s="245" t="s">
        <v>260</v>
      </c>
      <c r="J20" s="244" t="s">
        <v>260</v>
      </c>
      <c r="K20" s="245" t="s">
        <v>260</v>
      </c>
      <c r="L20" s="246">
        <v>-30465</v>
      </c>
      <c r="M20" s="247">
        <v>17850</v>
      </c>
      <c r="N20" s="244" t="s">
        <v>260</v>
      </c>
      <c r="O20" s="242">
        <v>-35700</v>
      </c>
      <c r="P20" s="244" t="s">
        <v>260</v>
      </c>
      <c r="Q20" s="242">
        <v>-12615</v>
      </c>
      <c r="R20" s="244" t="s">
        <v>260</v>
      </c>
      <c r="S20" s="242">
        <v>-30465</v>
      </c>
      <c r="T20" s="246">
        <v>-30465</v>
      </c>
      <c r="U20" s="245" t="s">
        <v>260</v>
      </c>
      <c r="V20" s="244" t="s">
        <v>260</v>
      </c>
      <c r="W20" s="233" t="s">
        <v>21</v>
      </c>
      <c r="X20" s="232" t="s">
        <v>192</v>
      </c>
      <c r="Z20" s="102"/>
      <c r="AA20" s="102"/>
    </row>
    <row r="21" spans="1:27" ht="28.5" customHeight="1">
      <c r="A21" s="229" t="s">
        <v>22</v>
      </c>
      <c r="B21" s="230" t="s">
        <v>15</v>
      </c>
      <c r="C21" s="245" t="s">
        <v>260</v>
      </c>
      <c r="D21" s="243" t="s">
        <v>260</v>
      </c>
      <c r="E21" s="245" t="s">
        <v>260</v>
      </c>
      <c r="F21" s="244" t="s">
        <v>260</v>
      </c>
      <c r="G21" s="245" t="s">
        <v>260</v>
      </c>
      <c r="H21" s="244" t="s">
        <v>260</v>
      </c>
      <c r="I21" s="245" t="s">
        <v>260</v>
      </c>
      <c r="J21" s="244" t="s">
        <v>260</v>
      </c>
      <c r="K21" s="242">
        <v>183101</v>
      </c>
      <c r="L21" s="244" t="s">
        <v>260</v>
      </c>
      <c r="M21" s="249" t="s">
        <v>260</v>
      </c>
      <c r="N21" s="246">
        <v>183101</v>
      </c>
      <c r="O21" s="245" t="s">
        <v>260</v>
      </c>
      <c r="P21" s="244" t="s">
        <v>260</v>
      </c>
      <c r="Q21" s="245" t="s">
        <v>260</v>
      </c>
      <c r="R21" s="244" t="s">
        <v>260</v>
      </c>
      <c r="S21" s="242">
        <v>183101</v>
      </c>
      <c r="T21" s="246">
        <v>183101</v>
      </c>
      <c r="U21" s="245" t="s">
        <v>260</v>
      </c>
      <c r="V21" s="244" t="s">
        <v>260</v>
      </c>
      <c r="W21" s="233" t="s">
        <v>22</v>
      </c>
      <c r="X21" s="232" t="s">
        <v>193</v>
      </c>
      <c r="Z21" s="102"/>
      <c r="AA21" s="102"/>
    </row>
    <row r="22" spans="1:27" ht="28.5" customHeight="1">
      <c r="A22" s="229" t="s">
        <v>27</v>
      </c>
      <c r="B22" s="230" t="s">
        <v>16</v>
      </c>
      <c r="C22" s="245" t="s">
        <v>260</v>
      </c>
      <c r="D22" s="243" t="s">
        <v>260</v>
      </c>
      <c r="E22" s="245" t="s">
        <v>260</v>
      </c>
      <c r="F22" s="244" t="s">
        <v>260</v>
      </c>
      <c r="G22" s="245" t="s">
        <v>260</v>
      </c>
      <c r="H22" s="244" t="s">
        <v>260</v>
      </c>
      <c r="I22" s="245" t="s">
        <v>260</v>
      </c>
      <c r="J22" s="244" t="s">
        <v>260</v>
      </c>
      <c r="K22" s="245" t="s">
        <v>260</v>
      </c>
      <c r="L22" s="244" t="s">
        <v>260</v>
      </c>
      <c r="M22" s="247">
        <v>2286</v>
      </c>
      <c r="N22" s="246">
        <v>-1204.118</v>
      </c>
      <c r="O22" s="245" t="s">
        <v>260</v>
      </c>
      <c r="P22" s="244" t="s">
        <v>260</v>
      </c>
      <c r="Q22" s="242">
        <v>-1204.118</v>
      </c>
      <c r="R22" s="246">
        <v>2286</v>
      </c>
      <c r="S22" s="242">
        <v>1081.882</v>
      </c>
      <c r="T22" s="246">
        <v>1081.882</v>
      </c>
      <c r="U22" s="245" t="s">
        <v>260</v>
      </c>
      <c r="V22" s="244" t="s">
        <v>260</v>
      </c>
      <c r="W22" s="233" t="s">
        <v>27</v>
      </c>
      <c r="X22" s="232" t="s">
        <v>194</v>
      </c>
      <c r="Z22" s="102"/>
      <c r="AA22" s="102"/>
    </row>
    <row r="23" spans="1:27" ht="28.5" customHeight="1">
      <c r="A23" s="229" t="s">
        <v>28</v>
      </c>
      <c r="B23" s="230" t="s">
        <v>18</v>
      </c>
      <c r="C23" s="245" t="s">
        <v>260</v>
      </c>
      <c r="D23" s="250">
        <v>190270.6390408296</v>
      </c>
      <c r="E23" s="245" t="s">
        <v>260</v>
      </c>
      <c r="F23" s="246">
        <v>738540.901386559</v>
      </c>
      <c r="G23" s="245" t="s">
        <v>260</v>
      </c>
      <c r="H23" s="246">
        <v>-6343.359000000055</v>
      </c>
      <c r="I23" s="245" t="s">
        <v>260</v>
      </c>
      <c r="J23" s="246">
        <v>6735</v>
      </c>
      <c r="K23" s="245" t="s">
        <v>260</v>
      </c>
      <c r="L23" s="244" t="s">
        <v>260</v>
      </c>
      <c r="M23" s="247">
        <v>1643188.5670000017</v>
      </c>
      <c r="N23" s="246">
        <v>1057.6079999999997</v>
      </c>
      <c r="O23" s="242">
        <v>6278.478139690822</v>
      </c>
      <c r="P23" s="246">
        <v>-23802.260891987928</v>
      </c>
      <c r="Q23" s="242">
        <v>-111194.33592695184</v>
      </c>
      <c r="R23" s="246">
        <v>66022.80370356294</v>
      </c>
      <c r="S23" s="242">
        <v>1538272.7092127407</v>
      </c>
      <c r="T23" s="246">
        <v>972481.3322389636</v>
      </c>
      <c r="U23" s="245" t="s">
        <v>260</v>
      </c>
      <c r="V23" s="246">
        <v>565791.3769737803</v>
      </c>
      <c r="W23" s="233" t="s">
        <v>28</v>
      </c>
      <c r="X23" s="232" t="s">
        <v>195</v>
      </c>
      <c r="Z23" s="102"/>
      <c r="AA23" s="102"/>
    </row>
    <row r="24" spans="1:27" ht="28.5" customHeight="1">
      <c r="A24" s="229" t="s">
        <v>29</v>
      </c>
      <c r="B24" s="230" t="s">
        <v>196</v>
      </c>
      <c r="C24" s="242">
        <v>129796.6081278841</v>
      </c>
      <c r="D24" s="243" t="s">
        <v>260</v>
      </c>
      <c r="E24" s="242">
        <v>-10954.550784666353</v>
      </c>
      <c r="F24" s="244" t="s">
        <v>260</v>
      </c>
      <c r="G24" s="242">
        <v>604.2139999999999</v>
      </c>
      <c r="H24" s="244" t="s">
        <v>260</v>
      </c>
      <c r="I24" s="242">
        <v>499</v>
      </c>
      <c r="J24" s="244" t="s">
        <v>260</v>
      </c>
      <c r="K24" s="245" t="s">
        <v>260</v>
      </c>
      <c r="L24" s="244" t="s">
        <v>260</v>
      </c>
      <c r="M24" s="247">
        <v>-5245.528999999995</v>
      </c>
      <c r="N24" s="246">
        <v>8701</v>
      </c>
      <c r="O24" s="242">
        <v>-13948</v>
      </c>
      <c r="P24" s="244" t="s">
        <v>260</v>
      </c>
      <c r="Q24" s="242">
        <v>-30561.680762426055</v>
      </c>
      <c r="R24" s="246">
        <v>67237.06158079184</v>
      </c>
      <c r="S24" s="242">
        <v>70190.0615807917</v>
      </c>
      <c r="T24" s="246">
        <v>75938.06158079184</v>
      </c>
      <c r="U24" s="242">
        <v>5748</v>
      </c>
      <c r="V24" s="244" t="s">
        <v>260</v>
      </c>
      <c r="W24" s="233" t="s">
        <v>29</v>
      </c>
      <c r="X24" s="232" t="s">
        <v>197</v>
      </c>
      <c r="Z24" s="102"/>
      <c r="AA24" s="102"/>
    </row>
    <row r="25" spans="1:27" ht="28.5" customHeight="1">
      <c r="A25" s="229" t="s">
        <v>30</v>
      </c>
      <c r="B25" s="230" t="s">
        <v>198</v>
      </c>
      <c r="C25" s="242">
        <v>18725.45427533015</v>
      </c>
      <c r="D25" s="250">
        <v>14949.83084711185</v>
      </c>
      <c r="E25" s="242">
        <v>112250.91734356812</v>
      </c>
      <c r="F25" s="246">
        <v>180566.971029724</v>
      </c>
      <c r="G25" s="245" t="s">
        <v>260</v>
      </c>
      <c r="H25" s="246">
        <v>30095.538</v>
      </c>
      <c r="I25" s="242">
        <v>-14164.600000000035</v>
      </c>
      <c r="J25" s="246">
        <v>-3027.2857244161714</v>
      </c>
      <c r="K25" s="245" t="s">
        <v>260</v>
      </c>
      <c r="L25" s="244" t="s">
        <v>260</v>
      </c>
      <c r="M25" s="249" t="s">
        <v>260</v>
      </c>
      <c r="N25" s="246">
        <v>199308</v>
      </c>
      <c r="O25" s="245" t="s">
        <v>260</v>
      </c>
      <c r="P25" s="244" t="s">
        <v>260</v>
      </c>
      <c r="Q25" s="245" t="s">
        <v>260</v>
      </c>
      <c r="R25" s="246">
        <v>-25020.39513581255</v>
      </c>
      <c r="S25" s="242">
        <v>116811.77161889823</v>
      </c>
      <c r="T25" s="246">
        <v>396872.6590166071</v>
      </c>
      <c r="U25" s="242">
        <v>323065</v>
      </c>
      <c r="V25" s="246">
        <v>43004.11260229106</v>
      </c>
      <c r="W25" s="233" t="s">
        <v>30</v>
      </c>
      <c r="X25" s="232" t="s">
        <v>199</v>
      </c>
      <c r="Z25" s="102"/>
      <c r="AA25" s="102"/>
    </row>
    <row r="26" spans="1:27" ht="28.5" customHeight="1">
      <c r="A26" s="229" t="s">
        <v>200</v>
      </c>
      <c r="B26" s="230" t="s">
        <v>201</v>
      </c>
      <c r="C26" s="242">
        <v>1457.1899999999987</v>
      </c>
      <c r="D26" s="243" t="s">
        <v>260</v>
      </c>
      <c r="E26" s="242">
        <v>13879.743480633617</v>
      </c>
      <c r="F26" s="246">
        <v>65267.849467276945</v>
      </c>
      <c r="G26" s="245" t="s">
        <v>260</v>
      </c>
      <c r="H26" s="246">
        <v>37346.338</v>
      </c>
      <c r="I26" s="245" t="s">
        <v>260</v>
      </c>
      <c r="J26" s="244" t="s">
        <v>260</v>
      </c>
      <c r="K26" s="245" t="s">
        <v>260</v>
      </c>
      <c r="L26" s="244" t="s">
        <v>260</v>
      </c>
      <c r="M26" s="247">
        <v>41864.11472617499</v>
      </c>
      <c r="N26" s="244" t="s">
        <v>260</v>
      </c>
      <c r="O26" s="242">
        <v>13947.29277296667</v>
      </c>
      <c r="P26" s="244" t="s">
        <v>260</v>
      </c>
      <c r="Q26" s="242">
        <v>-22575.340979775385</v>
      </c>
      <c r="R26" s="246">
        <v>-54041.18746727699</v>
      </c>
      <c r="S26" s="242">
        <v>48572.99999999988</v>
      </c>
      <c r="T26" s="246">
        <v>48572.999999999956</v>
      </c>
      <c r="U26" s="242" t="s">
        <v>260</v>
      </c>
      <c r="V26" s="244" t="s">
        <v>260</v>
      </c>
      <c r="W26" s="233" t="s">
        <v>200</v>
      </c>
      <c r="X26" s="232" t="s">
        <v>202</v>
      </c>
      <c r="Z26" s="102"/>
      <c r="AA26" s="102"/>
    </row>
    <row r="27" spans="1:27" ht="28.5" customHeight="1">
      <c r="A27" s="229" t="s">
        <v>203</v>
      </c>
      <c r="B27" s="230" t="s">
        <v>19</v>
      </c>
      <c r="C27" s="242">
        <v>7270.761600000005</v>
      </c>
      <c r="D27" s="243" t="s">
        <v>260</v>
      </c>
      <c r="E27" s="242">
        <v>-104.89606155090587</v>
      </c>
      <c r="F27" s="244" t="s">
        <v>260</v>
      </c>
      <c r="G27" s="242">
        <v>178.65259410655045</v>
      </c>
      <c r="H27" s="244" t="s">
        <v>260</v>
      </c>
      <c r="I27" s="242">
        <v>6488</v>
      </c>
      <c r="J27" s="246">
        <v>227234.99999999878</v>
      </c>
      <c r="K27" s="245" t="s">
        <v>260</v>
      </c>
      <c r="L27" s="244" t="s">
        <v>260</v>
      </c>
      <c r="M27" s="247">
        <v>112518.70976147568</v>
      </c>
      <c r="N27" s="244" t="s">
        <v>260</v>
      </c>
      <c r="O27" s="242">
        <v>182982.20130407182</v>
      </c>
      <c r="P27" s="244" t="s">
        <v>260</v>
      </c>
      <c r="Q27" s="242">
        <v>24119.570801895636</v>
      </c>
      <c r="R27" s="244" t="s">
        <v>260</v>
      </c>
      <c r="S27" s="242">
        <v>333452.9999999988</v>
      </c>
      <c r="T27" s="246">
        <v>227234.99999999878</v>
      </c>
      <c r="U27" s="242">
        <v>-106218</v>
      </c>
      <c r="V27" s="244" t="s">
        <v>260</v>
      </c>
      <c r="W27" s="233" t="s">
        <v>203</v>
      </c>
      <c r="X27" s="232" t="s">
        <v>204</v>
      </c>
      <c r="Z27" s="102"/>
      <c r="AA27" s="102"/>
    </row>
    <row r="28" spans="1:27" ht="28.5" customHeight="1">
      <c r="A28" s="229" t="s">
        <v>31</v>
      </c>
      <c r="B28" s="230" t="s">
        <v>205</v>
      </c>
      <c r="C28" s="242">
        <v>9943.296000000002</v>
      </c>
      <c r="D28" s="243" t="s">
        <v>260</v>
      </c>
      <c r="E28" s="242">
        <v>-2529.460744106036</v>
      </c>
      <c r="F28" s="246">
        <v>79505.13614977733</v>
      </c>
      <c r="G28" s="242">
        <v>-2058.0052110452707</v>
      </c>
      <c r="H28" s="246">
        <v>57530</v>
      </c>
      <c r="I28" s="245" t="s">
        <v>260</v>
      </c>
      <c r="J28" s="244" t="s">
        <v>260</v>
      </c>
      <c r="K28" s="245" t="s">
        <v>260</v>
      </c>
      <c r="L28" s="244" t="s">
        <v>260</v>
      </c>
      <c r="M28" s="247">
        <v>64995.82918043318</v>
      </c>
      <c r="N28" s="244" t="s">
        <v>260</v>
      </c>
      <c r="O28" s="242">
        <v>26517.655652481248</v>
      </c>
      <c r="P28" s="246">
        <v>3405</v>
      </c>
      <c r="Q28" s="242">
        <v>23637.68512223664</v>
      </c>
      <c r="R28" s="246">
        <v>10215.863850222697</v>
      </c>
      <c r="S28" s="242">
        <v>120506.99999999977</v>
      </c>
      <c r="T28" s="246">
        <v>150656.00000000003</v>
      </c>
      <c r="U28" s="242">
        <v>30149</v>
      </c>
      <c r="V28" s="244" t="s">
        <v>260</v>
      </c>
      <c r="W28" s="233" t="s">
        <v>31</v>
      </c>
      <c r="X28" s="232" t="s">
        <v>206</v>
      </c>
      <c r="Z28" s="102"/>
      <c r="AA28" s="102"/>
    </row>
    <row r="29" spans="1:27" ht="28.5" customHeight="1">
      <c r="A29" s="229" t="s">
        <v>32</v>
      </c>
      <c r="B29" s="230" t="s">
        <v>17</v>
      </c>
      <c r="C29" s="242">
        <v>-11717.232645541357</v>
      </c>
      <c r="D29" s="243" t="s">
        <v>260</v>
      </c>
      <c r="E29" s="242">
        <v>201.7463999115189</v>
      </c>
      <c r="F29" s="244" t="s">
        <v>260</v>
      </c>
      <c r="G29" s="242">
        <v>-2193.919</v>
      </c>
      <c r="H29" s="244" t="s">
        <v>260</v>
      </c>
      <c r="I29" s="242">
        <v>32</v>
      </c>
      <c r="J29" s="244" t="s">
        <v>260</v>
      </c>
      <c r="K29" s="245" t="s">
        <v>260</v>
      </c>
      <c r="L29" s="244" t="s">
        <v>260</v>
      </c>
      <c r="M29" s="247">
        <v>9784.59900000001</v>
      </c>
      <c r="N29" s="246">
        <v>84648</v>
      </c>
      <c r="O29" s="242">
        <v>89265.84999999998</v>
      </c>
      <c r="P29" s="244" t="s">
        <v>260</v>
      </c>
      <c r="Q29" s="242">
        <v>-659.0437543700973</v>
      </c>
      <c r="R29" s="244" t="s">
        <v>260</v>
      </c>
      <c r="S29" s="242">
        <v>84714.00000000006</v>
      </c>
      <c r="T29" s="246">
        <v>84648</v>
      </c>
      <c r="U29" s="242">
        <v>-66</v>
      </c>
      <c r="V29" s="244" t="s">
        <v>260</v>
      </c>
      <c r="W29" s="233" t="s">
        <v>32</v>
      </c>
      <c r="X29" s="232" t="s">
        <v>207</v>
      </c>
      <c r="Z29" s="102"/>
      <c r="AA29" s="102"/>
    </row>
    <row r="30" spans="1:27" ht="28.5" customHeight="1">
      <c r="A30" s="229" t="s">
        <v>33</v>
      </c>
      <c r="B30" s="230" t="s">
        <v>51</v>
      </c>
      <c r="C30" s="242">
        <v>-62027.773378079524</v>
      </c>
      <c r="D30" s="243" t="s">
        <v>260</v>
      </c>
      <c r="E30" s="242">
        <v>-21406.168841264036</v>
      </c>
      <c r="F30" s="244" t="s">
        <v>260</v>
      </c>
      <c r="G30" s="242">
        <v>-1135.3719482676515</v>
      </c>
      <c r="H30" s="244" t="s">
        <v>260</v>
      </c>
      <c r="I30" s="242">
        <v>-1362.7274177623403</v>
      </c>
      <c r="J30" s="244" t="s">
        <v>260</v>
      </c>
      <c r="K30" s="245" t="s">
        <v>260</v>
      </c>
      <c r="L30" s="244" t="s">
        <v>260</v>
      </c>
      <c r="M30" s="247">
        <v>-10562.594616082048</v>
      </c>
      <c r="N30" s="246">
        <v>197.71200000000022</v>
      </c>
      <c r="O30" s="242">
        <v>-52793.86593086601</v>
      </c>
      <c r="P30" s="244" t="s">
        <v>260</v>
      </c>
      <c r="Q30" s="242">
        <v>-6634.1323461536595</v>
      </c>
      <c r="R30" s="246">
        <v>-165311</v>
      </c>
      <c r="S30" s="242">
        <v>-155922.63447847526</v>
      </c>
      <c r="T30" s="246">
        <v>-165113.288</v>
      </c>
      <c r="U30" s="242">
        <v>-9190.653521524808</v>
      </c>
      <c r="V30" s="244" t="s">
        <v>260</v>
      </c>
      <c r="W30" s="233" t="s">
        <v>33</v>
      </c>
      <c r="X30" s="232" t="s">
        <v>208</v>
      </c>
      <c r="Z30" s="102"/>
      <c r="AA30" s="102"/>
    </row>
    <row r="31" spans="1:27" ht="28.5" customHeight="1">
      <c r="A31" s="229" t="s">
        <v>34</v>
      </c>
      <c r="B31" s="230" t="s">
        <v>209</v>
      </c>
      <c r="C31" s="242">
        <v>60542.45969701159</v>
      </c>
      <c r="D31" s="243" t="s">
        <v>260</v>
      </c>
      <c r="E31" s="242">
        <v>22694.67511999423</v>
      </c>
      <c r="F31" s="246">
        <v>113205.41628</v>
      </c>
      <c r="G31" s="242">
        <v>76.99519493616123</v>
      </c>
      <c r="H31" s="244" t="s">
        <v>260</v>
      </c>
      <c r="I31" s="242">
        <v>5260.970589746384</v>
      </c>
      <c r="J31" s="244" t="s">
        <v>260</v>
      </c>
      <c r="K31" s="245" t="s">
        <v>260</v>
      </c>
      <c r="L31" s="244" t="s">
        <v>260</v>
      </c>
      <c r="M31" s="247">
        <v>2683.8622180810617</v>
      </c>
      <c r="N31" s="246">
        <v>10700</v>
      </c>
      <c r="O31" s="242">
        <v>8199.859257707694</v>
      </c>
      <c r="P31" s="246">
        <v>9000</v>
      </c>
      <c r="Q31" s="242">
        <v>23677.16205219005</v>
      </c>
      <c r="R31" s="246">
        <v>43904</v>
      </c>
      <c r="S31" s="242">
        <v>123135.98412966717</v>
      </c>
      <c r="T31" s="246">
        <v>176809.41628</v>
      </c>
      <c r="U31" s="242">
        <v>53673.432150332825</v>
      </c>
      <c r="V31" s="244" t="s">
        <v>260</v>
      </c>
      <c r="W31" s="233" t="s">
        <v>34</v>
      </c>
      <c r="X31" s="232" t="s">
        <v>210</v>
      </c>
      <c r="Z31" s="102"/>
      <c r="AA31" s="102"/>
    </row>
    <row r="32" spans="1:27" ht="28.5" customHeight="1">
      <c r="A32" s="229" t="s">
        <v>35</v>
      </c>
      <c r="B32" s="230" t="s">
        <v>211</v>
      </c>
      <c r="C32" s="242">
        <v>75385.11284264042</v>
      </c>
      <c r="D32" s="243" t="s">
        <v>260</v>
      </c>
      <c r="E32" s="242">
        <v>33126</v>
      </c>
      <c r="F32" s="246">
        <v>-83245.25180576742</v>
      </c>
      <c r="G32" s="242">
        <v>15</v>
      </c>
      <c r="H32" s="246">
        <v>38488.15000000014</v>
      </c>
      <c r="I32" s="242">
        <v>15678</v>
      </c>
      <c r="J32" s="244" t="s">
        <v>260</v>
      </c>
      <c r="K32" s="245" t="s">
        <v>260</v>
      </c>
      <c r="L32" s="244" t="s">
        <v>260</v>
      </c>
      <c r="M32" s="247">
        <v>2102</v>
      </c>
      <c r="N32" s="246">
        <v>96332.07571</v>
      </c>
      <c r="O32" s="242">
        <v>575</v>
      </c>
      <c r="P32" s="246">
        <v>28642.520000000077</v>
      </c>
      <c r="Q32" s="242">
        <v>29646</v>
      </c>
      <c r="R32" s="246">
        <v>41181.517791803926</v>
      </c>
      <c r="S32" s="242">
        <v>156527.11284264043</v>
      </c>
      <c r="T32" s="246">
        <v>121399.01169603673</v>
      </c>
      <c r="U32" s="242">
        <v>-35128.10114660369</v>
      </c>
      <c r="V32" s="244" t="s">
        <v>260</v>
      </c>
      <c r="W32" s="233" t="s">
        <v>35</v>
      </c>
      <c r="X32" s="232" t="s">
        <v>212</v>
      </c>
      <c r="Z32" s="102"/>
      <c r="AA32" s="102"/>
    </row>
    <row r="33" spans="1:27" ht="28.5" customHeight="1">
      <c r="A33" s="229" t="s">
        <v>36</v>
      </c>
      <c r="B33" s="230" t="s">
        <v>11</v>
      </c>
      <c r="C33" s="242">
        <v>957943</v>
      </c>
      <c r="D33" s="243" t="s">
        <v>260</v>
      </c>
      <c r="E33" s="245" t="s">
        <v>260</v>
      </c>
      <c r="F33" s="244" t="s">
        <v>260</v>
      </c>
      <c r="G33" s="245" t="s">
        <v>260</v>
      </c>
      <c r="H33" s="244" t="s">
        <v>260</v>
      </c>
      <c r="I33" s="245" t="s">
        <v>260</v>
      </c>
      <c r="J33" s="244" t="s">
        <v>260</v>
      </c>
      <c r="K33" s="245" t="s">
        <v>260</v>
      </c>
      <c r="L33" s="244" t="s">
        <v>260</v>
      </c>
      <c r="M33" s="249" t="s">
        <v>260</v>
      </c>
      <c r="N33" s="244" t="s">
        <v>260</v>
      </c>
      <c r="O33" s="245" t="s">
        <v>260</v>
      </c>
      <c r="P33" s="246">
        <v>957943</v>
      </c>
      <c r="Q33" s="245" t="s">
        <v>260</v>
      </c>
      <c r="R33" s="244" t="s">
        <v>260</v>
      </c>
      <c r="S33" s="242">
        <v>957943</v>
      </c>
      <c r="T33" s="246">
        <v>957943</v>
      </c>
      <c r="U33" s="245" t="s">
        <v>260</v>
      </c>
      <c r="V33" s="244" t="s">
        <v>260</v>
      </c>
      <c r="W33" s="233" t="s">
        <v>36</v>
      </c>
      <c r="X33" s="232" t="s">
        <v>213</v>
      </c>
      <c r="Z33" s="102"/>
      <c r="AA33" s="102"/>
    </row>
    <row r="34" spans="1:27" ht="28.5" customHeight="1">
      <c r="A34" s="229" t="s">
        <v>37</v>
      </c>
      <c r="B34" s="230" t="s">
        <v>214</v>
      </c>
      <c r="C34" s="242">
        <v>100937</v>
      </c>
      <c r="D34" s="243" t="s">
        <v>260</v>
      </c>
      <c r="E34" s="245" t="s">
        <v>260</v>
      </c>
      <c r="F34" s="244" t="s">
        <v>260</v>
      </c>
      <c r="G34" s="245" t="s">
        <v>260</v>
      </c>
      <c r="H34" s="244" t="s">
        <v>260</v>
      </c>
      <c r="I34" s="245" t="s">
        <v>260</v>
      </c>
      <c r="J34" s="244" t="s">
        <v>260</v>
      </c>
      <c r="K34" s="245" t="s">
        <v>260</v>
      </c>
      <c r="L34" s="244" t="s">
        <v>260</v>
      </c>
      <c r="M34" s="249" t="s">
        <v>260</v>
      </c>
      <c r="N34" s="244" t="s">
        <v>260</v>
      </c>
      <c r="O34" s="245" t="s">
        <v>260</v>
      </c>
      <c r="P34" s="246">
        <v>100937</v>
      </c>
      <c r="Q34" s="245" t="s">
        <v>260</v>
      </c>
      <c r="R34" s="244" t="s">
        <v>260</v>
      </c>
      <c r="S34" s="242">
        <v>100937</v>
      </c>
      <c r="T34" s="246">
        <v>100937</v>
      </c>
      <c r="U34" s="245" t="s">
        <v>260</v>
      </c>
      <c r="V34" s="244" t="s">
        <v>260</v>
      </c>
      <c r="W34" s="233" t="s">
        <v>37</v>
      </c>
      <c r="X34" s="232" t="s">
        <v>215</v>
      </c>
      <c r="Z34" s="102"/>
      <c r="AA34" s="102"/>
    </row>
    <row r="35" spans="1:27" ht="28.5" customHeight="1">
      <c r="A35" s="229" t="s">
        <v>38</v>
      </c>
      <c r="B35" s="230" t="s">
        <v>216</v>
      </c>
      <c r="C35" s="242">
        <v>56402.381676925346</v>
      </c>
      <c r="D35" s="250">
        <v>18150.874420412583</v>
      </c>
      <c r="E35" s="242">
        <v>444686.41486064624</v>
      </c>
      <c r="F35" s="246">
        <v>493871.89037050994</v>
      </c>
      <c r="G35" s="242">
        <v>10404.671640999994</v>
      </c>
      <c r="H35" s="246">
        <v>26607.70338764903</v>
      </c>
      <c r="I35" s="245" t="s">
        <v>260</v>
      </c>
      <c r="J35" s="244" t="s">
        <v>260</v>
      </c>
      <c r="K35" s="245" t="s">
        <v>260</v>
      </c>
      <c r="L35" s="244" t="s">
        <v>260</v>
      </c>
      <c r="M35" s="249" t="s">
        <v>260</v>
      </c>
      <c r="N35" s="244" t="s">
        <v>260</v>
      </c>
      <c r="O35" s="245" t="s">
        <v>260</v>
      </c>
      <c r="P35" s="244" t="s">
        <v>260</v>
      </c>
      <c r="Q35" s="245" t="s">
        <v>260</v>
      </c>
      <c r="R35" s="244" t="s">
        <v>260</v>
      </c>
      <c r="S35" s="242">
        <v>511493.46817857155</v>
      </c>
      <c r="T35" s="246">
        <v>538630.4681785716</v>
      </c>
      <c r="U35" s="242">
        <v>9252</v>
      </c>
      <c r="V35" s="246">
        <v>-17885</v>
      </c>
      <c r="W35" s="233" t="s">
        <v>38</v>
      </c>
      <c r="X35" s="232" t="s">
        <v>217</v>
      </c>
      <c r="Z35" s="102"/>
      <c r="AA35" s="102"/>
    </row>
    <row r="36" spans="1:27" ht="28.5" customHeight="1">
      <c r="A36" s="229" t="s">
        <v>45</v>
      </c>
      <c r="B36" s="230" t="s">
        <v>70</v>
      </c>
      <c r="C36" s="242">
        <v>24121</v>
      </c>
      <c r="D36" s="243" t="s">
        <v>260</v>
      </c>
      <c r="E36" s="242">
        <v>315906.2172886029</v>
      </c>
      <c r="F36" s="244" t="s">
        <v>260</v>
      </c>
      <c r="G36" s="242">
        <v>-398.47800000000007</v>
      </c>
      <c r="H36" s="244" t="s">
        <v>260</v>
      </c>
      <c r="I36" s="245" t="s">
        <v>260</v>
      </c>
      <c r="J36" s="244" t="s">
        <v>260</v>
      </c>
      <c r="K36" s="245" t="s">
        <v>260</v>
      </c>
      <c r="L36" s="244" t="s">
        <v>260</v>
      </c>
      <c r="M36" s="247">
        <v>3533.7769999999873</v>
      </c>
      <c r="N36" s="244" t="s">
        <v>260</v>
      </c>
      <c r="O36" s="247">
        <v>99.48529830876578</v>
      </c>
      <c r="P36" s="244" t="s">
        <v>260</v>
      </c>
      <c r="Q36" s="247">
        <v>30016.998413088324</v>
      </c>
      <c r="R36" s="244" t="s">
        <v>260</v>
      </c>
      <c r="S36" s="242">
        <v>373279</v>
      </c>
      <c r="T36" s="244" t="s">
        <v>260</v>
      </c>
      <c r="U36" s="245" t="s">
        <v>260</v>
      </c>
      <c r="V36" s="246">
        <v>373279</v>
      </c>
      <c r="W36" s="233" t="s">
        <v>45</v>
      </c>
      <c r="X36" s="232" t="s">
        <v>218</v>
      </c>
      <c r="Z36" s="102"/>
      <c r="AA36" s="102"/>
    </row>
    <row r="37" spans="1:27" ht="28.5" customHeight="1">
      <c r="A37" s="229" t="s">
        <v>46</v>
      </c>
      <c r="B37" s="230" t="s">
        <v>219</v>
      </c>
      <c r="C37" s="242">
        <v>1217.776495607964</v>
      </c>
      <c r="D37" s="243" t="s">
        <v>260</v>
      </c>
      <c r="E37" s="242">
        <v>4350.719585285074</v>
      </c>
      <c r="F37" s="246">
        <v>40183</v>
      </c>
      <c r="G37" s="242" t="s">
        <v>260</v>
      </c>
      <c r="H37" s="246" t="s">
        <v>260</v>
      </c>
      <c r="I37" s="245" t="s">
        <v>260</v>
      </c>
      <c r="J37" s="244" t="s">
        <v>260</v>
      </c>
      <c r="K37" s="245" t="s">
        <v>260</v>
      </c>
      <c r="L37" s="244" t="s">
        <v>260</v>
      </c>
      <c r="M37" s="247">
        <v>-26665</v>
      </c>
      <c r="N37" s="244" t="s">
        <v>260</v>
      </c>
      <c r="O37" s="242">
        <v>592119.1810445132</v>
      </c>
      <c r="P37" s="244" t="s">
        <v>260</v>
      </c>
      <c r="Q37" s="242">
        <v>3614.322874593774</v>
      </c>
      <c r="R37" s="246" t="s">
        <v>260</v>
      </c>
      <c r="S37" s="242">
        <v>574637.0000000001</v>
      </c>
      <c r="T37" s="246">
        <v>40183</v>
      </c>
      <c r="U37" s="242">
        <v>40183</v>
      </c>
      <c r="V37" s="246">
        <v>574637.0000000001</v>
      </c>
      <c r="W37" s="233" t="s">
        <v>46</v>
      </c>
      <c r="X37" s="232" t="s">
        <v>220</v>
      </c>
      <c r="Z37" s="102"/>
      <c r="AA37" s="102"/>
    </row>
    <row r="38" spans="1:27" ht="28.5" customHeight="1">
      <c r="A38" s="229" t="s">
        <v>69</v>
      </c>
      <c r="B38" s="230" t="s">
        <v>221</v>
      </c>
      <c r="C38" s="245" t="s">
        <v>260</v>
      </c>
      <c r="D38" s="243" t="s">
        <v>260</v>
      </c>
      <c r="E38" s="245" t="s">
        <v>260</v>
      </c>
      <c r="F38" s="244" t="s">
        <v>260</v>
      </c>
      <c r="G38" s="245" t="s">
        <v>260</v>
      </c>
      <c r="H38" s="244" t="s">
        <v>260</v>
      </c>
      <c r="I38" s="245" t="s">
        <v>260</v>
      </c>
      <c r="J38" s="244" t="s">
        <v>260</v>
      </c>
      <c r="K38" s="242">
        <v>183826</v>
      </c>
      <c r="L38" s="244" t="s">
        <v>260</v>
      </c>
      <c r="M38" s="249" t="s">
        <v>260</v>
      </c>
      <c r="N38" s="244" t="s">
        <v>260</v>
      </c>
      <c r="O38" s="245" t="s">
        <v>260</v>
      </c>
      <c r="P38" s="244" t="s">
        <v>260</v>
      </c>
      <c r="Q38" s="245" t="s">
        <v>260</v>
      </c>
      <c r="R38" s="244" t="s">
        <v>260</v>
      </c>
      <c r="S38" s="242">
        <v>183826</v>
      </c>
      <c r="T38" s="244" t="s">
        <v>260</v>
      </c>
      <c r="U38" s="245" t="s">
        <v>260</v>
      </c>
      <c r="V38" s="246">
        <v>183826</v>
      </c>
      <c r="W38" s="233" t="s">
        <v>69</v>
      </c>
      <c r="X38" s="232" t="s">
        <v>222</v>
      </c>
      <c r="Z38" s="102"/>
      <c r="AA38" s="102"/>
    </row>
    <row r="39" spans="1:27" s="17" customFormat="1" ht="28.5" customHeight="1">
      <c r="A39" s="229" t="s">
        <v>72</v>
      </c>
      <c r="B39" s="230" t="s">
        <v>223</v>
      </c>
      <c r="C39" s="242">
        <v>103568.5570148502</v>
      </c>
      <c r="D39" s="243" t="s">
        <v>260</v>
      </c>
      <c r="E39" s="242">
        <v>515287.13458940585</v>
      </c>
      <c r="F39" s="244" t="s">
        <v>260</v>
      </c>
      <c r="G39" s="242">
        <v>-41454.86697292011</v>
      </c>
      <c r="H39" s="244" t="s">
        <v>260</v>
      </c>
      <c r="I39" s="242">
        <v>53381.68529741012</v>
      </c>
      <c r="J39" s="244" t="s">
        <v>260</v>
      </c>
      <c r="K39" s="242">
        <v>-396035.86148153245</v>
      </c>
      <c r="L39" s="244" t="s">
        <v>260</v>
      </c>
      <c r="M39" s="247">
        <v>140440.84800000035</v>
      </c>
      <c r="N39" s="244" t="s">
        <v>260</v>
      </c>
      <c r="O39" s="242">
        <v>-322324.4694441296</v>
      </c>
      <c r="P39" s="244" t="s">
        <v>260</v>
      </c>
      <c r="Q39" s="242">
        <v>-1321.2386399407405</v>
      </c>
      <c r="R39" s="244" t="s">
        <v>260</v>
      </c>
      <c r="S39" s="242">
        <v>51541.78836314357</v>
      </c>
      <c r="T39" s="244" t="s">
        <v>260</v>
      </c>
      <c r="U39" s="242">
        <v>-238294.27793921548</v>
      </c>
      <c r="V39" s="246">
        <v>-186752.48957607185</v>
      </c>
      <c r="W39" s="233" t="s">
        <v>72</v>
      </c>
      <c r="X39" s="232" t="s">
        <v>224</v>
      </c>
      <c r="Z39" s="102"/>
      <c r="AA39" s="102"/>
    </row>
    <row r="40" spans="1:27" s="63" customFormat="1" ht="28.5" customHeight="1">
      <c r="A40" s="234"/>
      <c r="B40" s="235" t="s">
        <v>225</v>
      </c>
      <c r="C40" s="245">
        <v>2125696.1558098937</v>
      </c>
      <c r="D40" s="243">
        <v>223371.34430835405</v>
      </c>
      <c r="E40" s="245">
        <v>1479278.6431136425</v>
      </c>
      <c r="F40" s="244">
        <v>1627895.9128780798</v>
      </c>
      <c r="G40" s="245">
        <v>-41091.400702190316</v>
      </c>
      <c r="H40" s="244">
        <v>183724.3703876491</v>
      </c>
      <c r="I40" s="245">
        <v>-24437.362917960752</v>
      </c>
      <c r="J40" s="244">
        <v>230942.7142755826</v>
      </c>
      <c r="K40" s="245">
        <v>-29108.861481532454</v>
      </c>
      <c r="L40" s="244">
        <v>157483</v>
      </c>
      <c r="M40" s="249">
        <v>2253919.775270085</v>
      </c>
      <c r="N40" s="244">
        <v>2342302.9707100037</v>
      </c>
      <c r="O40" s="245">
        <v>709121.1954658453</v>
      </c>
      <c r="P40" s="244">
        <v>1076125.259108012</v>
      </c>
      <c r="Q40" s="245">
        <v>31843.691890198315</v>
      </c>
      <c r="R40" s="244">
        <v>-13525.335676708142</v>
      </c>
      <c r="S40" s="245">
        <v>6505221.83644798</v>
      </c>
      <c r="T40" s="244">
        <v>5828320.235990974</v>
      </c>
      <c r="U40" s="245">
        <v>519986.3995429888</v>
      </c>
      <c r="V40" s="244">
        <v>1196887.9999999995</v>
      </c>
      <c r="W40" s="236"/>
      <c r="X40" s="237" t="s">
        <v>226</v>
      </c>
      <c r="Z40" s="102"/>
      <c r="AA40" s="102"/>
    </row>
    <row r="41" spans="1:27" s="65" customFormat="1" ht="28.5" customHeight="1" thickBot="1">
      <c r="A41" s="238" t="s">
        <v>227</v>
      </c>
      <c r="B41" s="239"/>
      <c r="C41" s="251">
        <v>1902325</v>
      </c>
      <c r="D41" s="252"/>
      <c r="E41" s="251">
        <v>-148617</v>
      </c>
      <c r="F41" s="253"/>
      <c r="G41" s="251">
        <v>-224816</v>
      </c>
      <c r="H41" s="253"/>
      <c r="I41" s="251">
        <v>-255380</v>
      </c>
      <c r="J41" s="253"/>
      <c r="K41" s="251">
        <v>-186592</v>
      </c>
      <c r="L41" s="253"/>
      <c r="M41" s="254">
        <v>-88383</v>
      </c>
      <c r="N41" s="253"/>
      <c r="O41" s="251">
        <v>-367004</v>
      </c>
      <c r="P41" s="253"/>
      <c r="Q41" s="251">
        <v>45369</v>
      </c>
      <c r="R41" s="253"/>
      <c r="S41" s="251">
        <v>676902</v>
      </c>
      <c r="T41" s="253"/>
      <c r="U41" s="251">
        <v>-676902</v>
      </c>
      <c r="V41" s="253"/>
      <c r="W41" s="240"/>
      <c r="X41" s="241" t="s">
        <v>228</v>
      </c>
      <c r="Z41" s="102"/>
      <c r="AA41" s="102"/>
    </row>
    <row r="42" ht="15" customHeight="1">
      <c r="K42" s="17"/>
    </row>
    <row r="43" ht="15" customHeight="1">
      <c r="K43" s="17"/>
    </row>
    <row r="44" spans="1:10" ht="15" customHeight="1">
      <c r="A44" s="29"/>
      <c r="J44"/>
    </row>
    <row r="45" spans="1:22" ht="15.75">
      <c r="A45" s="2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5.75">
      <c r="A46" s="2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3" s="7" customFormat="1" ht="15.75">
      <c r="A47" s="30"/>
      <c r="B47" s="26"/>
      <c r="C47" s="8"/>
      <c r="E47" s="8"/>
      <c r="G47" s="8"/>
      <c r="I47" s="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46"/>
    </row>
    <row r="48" spans="5:18" ht="15.75">
      <c r="E48" s="15"/>
      <c r="K48" s="5"/>
      <c r="L48" s="5"/>
      <c r="M48" s="5"/>
      <c r="N48" s="5"/>
      <c r="O48" s="5"/>
      <c r="P48" s="5"/>
      <c r="Q48" s="5"/>
      <c r="R48" s="5"/>
    </row>
    <row r="49" spans="11:18" ht="15.75">
      <c r="K49" s="5"/>
      <c r="L49" s="5"/>
      <c r="M49" s="5"/>
      <c r="N49" s="5"/>
      <c r="O49" s="5"/>
      <c r="P49" s="5"/>
      <c r="Q49" s="5"/>
      <c r="R49" s="5"/>
    </row>
    <row r="50" spans="11:18" ht="15.75">
      <c r="K50" s="6"/>
      <c r="L50" s="6"/>
      <c r="M50" s="6"/>
      <c r="N50" s="6"/>
      <c r="O50" s="6"/>
      <c r="P50" s="6"/>
      <c r="Q50" s="6"/>
      <c r="R50" s="6"/>
    </row>
  </sheetData>
  <sheetProtection/>
  <mergeCells count="13">
    <mergeCell ref="K7:R7"/>
    <mergeCell ref="K8:R8"/>
    <mergeCell ref="E7:H7"/>
    <mergeCell ref="G9:H9"/>
    <mergeCell ref="M9:N9"/>
    <mergeCell ref="O9:P9"/>
    <mergeCell ref="O10:P10"/>
    <mergeCell ref="W10:X10"/>
    <mergeCell ref="E8:H8"/>
    <mergeCell ref="S10:T10"/>
    <mergeCell ref="I10:J10"/>
    <mergeCell ref="M10:N10"/>
    <mergeCell ref="U10:V10"/>
  </mergeCells>
  <printOptions horizontalCentered="1"/>
  <pageMargins left="0.3937007874015748" right="0.3937007874015748" top="0.7874015748031497" bottom="0.5905511811023623" header="0.5905511811023623" footer="0.984251968503937"/>
  <pageSetup horizontalDpi="600" verticalDpi="600" orientation="portrait" paperSize="9" scale="60" r:id="rId1"/>
  <headerFooter alignWithMargins="0">
    <oddFooter>&amp;C&amp;"Times New Roman,標準"&amp;17- &amp;P+15 -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經濟研究處</dc:creator>
  <cp:keywords/>
  <dc:description/>
  <cp:lastModifiedBy>曾虹瑋</cp:lastModifiedBy>
  <cp:lastPrinted>2021-01-08T03:53:29Z</cp:lastPrinted>
  <dcterms:created xsi:type="dcterms:W3CDTF">2000-11-13T02:01:58Z</dcterms:created>
  <dcterms:modified xsi:type="dcterms:W3CDTF">2021-01-20T02:53:33Z</dcterms:modified>
  <cp:category/>
  <cp:version/>
  <cp:contentType/>
  <cp:contentStatus/>
</cp:coreProperties>
</file>