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新台幣可轉讓定期存單發行、償還及餘額統計表" sheetId="1" r:id="rId1"/>
  </sheets>
  <definedNames>
    <definedName name="_xlnm.Print_Area" localSheetId="0">'新台幣可轉讓定期存單發行、償還及餘額統計表'!$A$1:$H$31</definedName>
  </definedNames>
  <calcPr fullCalcOnLoad="1"/>
</workbook>
</file>

<file path=xl/sharedStrings.xml><?xml version="1.0" encoding="utf-8"?>
<sst xmlns="http://schemas.openxmlformats.org/spreadsheetml/2006/main" count="54" uniqueCount="51">
  <si>
    <t>年月</t>
  </si>
  <si>
    <t>015</t>
  </si>
  <si>
    <t>編號</t>
  </si>
  <si>
    <t>版次</t>
  </si>
  <si>
    <t xml:space="preserve"> </t>
  </si>
  <si>
    <t>金額單位：新台幣千元</t>
  </si>
  <si>
    <t>電腦代號</t>
  </si>
  <si>
    <t>檢核註記</t>
  </si>
  <si>
    <t>本   月   發   行</t>
  </si>
  <si>
    <t>本月償還</t>
  </si>
  <si>
    <t>金　　額</t>
  </si>
  <si>
    <t>1-30天</t>
  </si>
  <si>
    <t>001</t>
  </si>
  <si>
    <t>31-60天</t>
  </si>
  <si>
    <t>002</t>
  </si>
  <si>
    <t>61-90天</t>
  </si>
  <si>
    <t>003</t>
  </si>
  <si>
    <t>91-120天</t>
  </si>
  <si>
    <t>004</t>
  </si>
  <si>
    <t>121-150天</t>
  </si>
  <si>
    <t>005</t>
  </si>
  <si>
    <t>151-180天</t>
  </si>
  <si>
    <t>006</t>
  </si>
  <si>
    <t>181-270 天</t>
  </si>
  <si>
    <t>007</t>
  </si>
  <si>
    <t>271天以上</t>
  </si>
  <si>
    <t>008</t>
  </si>
  <si>
    <t>合　　　　　　計</t>
  </si>
  <si>
    <t>999</t>
  </si>
  <si>
    <t>}</t>
  </si>
  <si>
    <t>主管：</t>
  </si>
  <si>
    <t>覆核：</t>
  </si>
  <si>
    <t>製表：</t>
  </si>
  <si>
    <t>電話：</t>
  </si>
  <si>
    <t>版次</t>
  </si>
  <si>
    <t>民國　　 　年　 　　月</t>
  </si>
  <si>
    <t xml:space="preserve">   例：1-30天期可轉讓定期存單共發行10億元，其中｛</t>
  </si>
  <si>
    <t>註：1.本表「上月餘額」欄金額應與上個月本表之「本月餘額」欄金額相同。</t>
  </si>
  <si>
    <t xml:space="preserve">      合計欄之發行利率，係指以各期限別之加權平均利率，按其發行額為權數，求得之加權平均利率。</t>
  </si>
  <si>
    <r>
      <t xml:space="preserve"> 表15A.</t>
    </r>
    <r>
      <rPr>
        <u val="single"/>
        <sz val="16"/>
        <rFont val="標楷體"/>
        <family val="4"/>
      </rPr>
      <t xml:space="preserve">              </t>
    </r>
    <r>
      <rPr>
        <sz val="16"/>
        <rFont val="標楷體"/>
        <family val="4"/>
      </rPr>
      <t>新台幣可轉讓定期存單發行、償還及餘額統計表</t>
    </r>
  </si>
  <si>
    <r>
      <t>期限別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＼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項目</t>
    </r>
  </si>
  <si>
    <r>
      <t>上月餘額</t>
    </r>
    <r>
      <rPr>
        <vertAlign val="superscript"/>
        <sz val="12"/>
        <rFont val="標楷體"/>
        <family val="4"/>
      </rPr>
      <t>1</t>
    </r>
  </si>
  <si>
    <r>
      <t>本月餘額</t>
    </r>
    <r>
      <rPr>
        <vertAlign val="superscript"/>
        <sz val="12"/>
        <rFont val="標楷體"/>
        <family val="4"/>
      </rPr>
      <t>3</t>
    </r>
  </si>
  <si>
    <r>
      <t>利　率</t>
    </r>
    <r>
      <rPr>
        <vertAlign val="superscript"/>
        <sz val="12"/>
        <rFont val="標楷體"/>
        <family val="4"/>
      </rPr>
      <t xml:space="preserve">2 </t>
    </r>
    <r>
      <rPr>
        <sz val="12"/>
        <rFont val="標楷體"/>
        <family val="4"/>
      </rPr>
      <t>(%)</t>
    </r>
  </si>
  <si>
    <t>央行經研處  104年12月</t>
  </si>
  <si>
    <r>
      <t xml:space="preserve">        </t>
    </r>
    <r>
      <rPr>
        <sz val="10"/>
        <rFont val="標楷體"/>
        <family val="4"/>
      </rPr>
      <t>2.各期限別之發行利率，係指在該期限內，各種不同發行利率按其發行額為權數，求得之加權平均利率。</t>
    </r>
  </si>
  <si>
    <r>
      <t xml:space="preserve">   </t>
    </r>
    <r>
      <rPr>
        <sz val="10"/>
        <rFont val="標楷體"/>
        <family val="4"/>
      </rPr>
      <t>5億元之發行利率為13.25%</t>
    </r>
  </si>
  <si>
    <r>
      <t xml:space="preserve">   </t>
    </r>
    <r>
      <rPr>
        <sz val="10"/>
        <rFont val="標楷體"/>
        <family val="4"/>
      </rPr>
      <t>5億元之發行利率為13.50%</t>
    </r>
  </si>
  <si>
    <r>
      <t xml:space="preserve">              </t>
    </r>
    <r>
      <rPr>
        <sz val="10"/>
        <rFont val="標楷體"/>
        <family val="4"/>
      </rPr>
      <t>則1-30天期之加權平均利率為 (5億元*13.25%+5億元*13.50%)/10億元 = 13.38%</t>
    </r>
  </si>
  <si>
    <r>
      <t xml:space="preserve">        3.</t>
    </r>
    <r>
      <rPr>
        <sz val="10"/>
        <rFont val="標楷體"/>
        <family val="4"/>
      </rPr>
      <t>本表之新台幣可轉讓定期存單餘額合計數應與表3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「主要業務概況月報表</t>
    </r>
    <r>
      <rPr>
        <sz val="10"/>
        <rFont val="Times New Roman"/>
        <family val="1"/>
      </rPr>
      <t>(1)</t>
    </r>
    <r>
      <rPr>
        <sz val="10"/>
        <rFont val="標楷體"/>
        <family val="4"/>
      </rPr>
      <t>存款及結構型商品本金分類」</t>
    </r>
  </si>
  <si>
    <r>
      <t xml:space="preserve">            </t>
    </r>
    <r>
      <rPr>
        <sz val="10"/>
        <rFont val="標楷體"/>
        <family val="4"/>
      </rPr>
      <t>之新台幣可轉讓定期存單之餘額合計數相同。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</si>
</sst>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</numFmts>
  <fonts count="47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u val="single"/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sz val="10"/>
      <name val="標楷體"/>
      <family val="4"/>
    </font>
    <font>
      <sz val="14"/>
      <name val="標楷體"/>
      <family val="4"/>
    </font>
    <font>
      <sz val="10"/>
      <name val="Times New Roman"/>
      <family val="1"/>
    </font>
    <font>
      <vertAlign val="superscript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6"/>
      <color indexed="8"/>
      <name val="標楷體"/>
      <family val="4"/>
    </font>
    <font>
      <sz val="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vertical="center"/>
    </xf>
    <xf numFmtId="49" fontId="5" fillId="0" borderId="0" xfId="33" applyNumberFormat="1" applyFont="1">
      <alignment/>
      <protection/>
    </xf>
    <xf numFmtId="0" fontId="4" fillId="0" borderId="0" xfId="33" applyFont="1">
      <alignment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33" applyFont="1" applyFill="1">
      <alignment/>
      <protection/>
    </xf>
    <xf numFmtId="49" fontId="5" fillId="0" borderId="0" xfId="33" applyNumberFormat="1" applyFont="1" applyFill="1" applyAlignment="1">
      <alignment horizontal="right"/>
      <protection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FOA001D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38100</xdr:rowOff>
    </xdr:from>
    <xdr:to>
      <xdr:col>1</xdr:col>
      <xdr:colOff>66675</xdr:colOff>
      <xdr:row>2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0" y="438150"/>
          <a:ext cx="14573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核定機關：行政院主計總處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核定文號：主普管字第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1110400678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號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調查類別：一般統計調查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有效期間：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114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02"/>
  <sheetViews>
    <sheetView tabSelected="1" zoomScalePageLayoutView="0" workbookViewId="0" topLeftCell="A1">
      <selection activeCell="A2" sqref="A2:H2"/>
    </sheetView>
  </sheetViews>
  <sheetFormatPr defaultColWidth="9.00390625" defaultRowHeight="16.5"/>
  <cols>
    <col min="1" max="1" width="19.50390625" style="1" customWidth="1"/>
    <col min="2" max="2" width="6.50390625" style="1" customWidth="1"/>
    <col min="3" max="3" width="12.75390625" style="1" hidden="1" customWidth="1"/>
    <col min="4" max="4" width="14.625" style="1" customWidth="1"/>
    <col min="5" max="5" width="14.25390625" style="1" customWidth="1"/>
    <col min="6" max="6" width="13.125" style="1" customWidth="1"/>
    <col min="7" max="7" width="11.50390625" style="1" customWidth="1"/>
    <col min="8" max="8" width="12.50390625" style="1" customWidth="1"/>
    <col min="9" max="9" width="9.00390625" style="1" customWidth="1"/>
    <col min="10" max="14" width="9.00390625" style="1" hidden="1" customWidth="1"/>
    <col min="15" max="15" width="9.00390625" style="1" customWidth="1"/>
    <col min="16" max="19" width="0" style="1" hidden="1" customWidth="1"/>
    <col min="20" max="51" width="9.00390625" style="1" customWidth="1"/>
    <col min="52" max="52" width="0" style="1" hidden="1" customWidth="1"/>
    <col min="53" max="62" width="9.00390625" style="1" hidden="1" customWidth="1"/>
    <col min="63" max="63" width="0" style="1" hidden="1" customWidth="1"/>
    <col min="64" max="16384" width="9.00390625" style="1" customWidth="1"/>
  </cols>
  <sheetData>
    <row r="1" spans="1:62" s="13" customFormat="1" ht="31.5" customHeight="1">
      <c r="A1" s="25" t="s">
        <v>39</v>
      </c>
      <c r="C1" s="25"/>
      <c r="D1" s="25"/>
      <c r="E1" s="25"/>
      <c r="F1" s="25"/>
      <c r="G1" s="25"/>
      <c r="H1" s="25"/>
      <c r="BA1" s="14" t="str">
        <f>SUBSTITUTE(SUBSTITUTE(A2," ",""),"　","")</f>
        <v>民國年月</v>
      </c>
      <c r="BB1" s="14" t="str">
        <f>LEFT(BA1,FIND("月",BA1,1))</f>
        <v>民國年月</v>
      </c>
      <c r="BC1" s="15">
        <f>MID(BA1,FIND("民國",BA1,1)+2,FIND("年",BA1,1)-FIND("民國",BA1,1)-2)</f>
      </c>
      <c r="BD1" s="15">
        <f>MID(BA1,FIND("年",BA1,1)+1,FIND("月",BA1,1)-FIND("年",BA1,1)-1)</f>
      </c>
      <c r="BE1" s="15" t="e">
        <f>(BC1+1911)&amp;RIGHT("0"&amp;BD1,2)</f>
        <v>#VALUE!</v>
      </c>
      <c r="BF1" s="14" t="s">
        <v>0</v>
      </c>
      <c r="BG1" s="16" t="s">
        <v>1</v>
      </c>
      <c r="BH1" s="14" t="s">
        <v>2</v>
      </c>
      <c r="BI1" s="15">
        <v>6</v>
      </c>
      <c r="BJ1" s="14" t="s">
        <v>3</v>
      </c>
    </row>
    <row r="2" spans="1:8" s="13" customFormat="1" ht="24" customHeight="1">
      <c r="A2" s="29" t="s">
        <v>35</v>
      </c>
      <c r="B2" s="29"/>
      <c r="C2" s="29"/>
      <c r="D2" s="29"/>
      <c r="E2" s="29"/>
      <c r="F2" s="29"/>
      <c r="G2" s="29"/>
      <c r="H2" s="29"/>
    </row>
    <row r="3" spans="3:8" s="13" customFormat="1" ht="18.75" customHeight="1">
      <c r="C3" s="13" t="s">
        <v>4</v>
      </c>
      <c r="D3" s="17"/>
      <c r="E3" s="17"/>
      <c r="F3" s="17"/>
      <c r="H3" s="18" t="s">
        <v>5</v>
      </c>
    </row>
    <row r="4" spans="1:8" s="13" customFormat="1" ht="24.75" customHeight="1">
      <c r="A4" s="35" t="s">
        <v>40</v>
      </c>
      <c r="B4" s="37" t="s">
        <v>6</v>
      </c>
      <c r="C4" s="37" t="s">
        <v>7</v>
      </c>
      <c r="D4" s="30" t="s">
        <v>41</v>
      </c>
      <c r="E4" s="40" t="s">
        <v>8</v>
      </c>
      <c r="F4" s="41"/>
      <c r="G4" s="30" t="s">
        <v>9</v>
      </c>
      <c r="H4" s="30" t="s">
        <v>42</v>
      </c>
    </row>
    <row r="5" spans="1:8" s="13" customFormat="1" ht="39.75" customHeight="1">
      <c r="A5" s="36"/>
      <c r="B5" s="38"/>
      <c r="C5" s="38"/>
      <c r="D5" s="39"/>
      <c r="E5" s="19" t="s">
        <v>43</v>
      </c>
      <c r="F5" s="19" t="s">
        <v>10</v>
      </c>
      <c r="G5" s="39"/>
      <c r="H5" s="31"/>
    </row>
    <row r="6" spans="1:19" s="13" customFormat="1" ht="39.75" customHeight="1">
      <c r="A6" s="19" t="s">
        <v>11</v>
      </c>
      <c r="B6" s="20" t="s">
        <v>12</v>
      </c>
      <c r="C6" s="26">
        <f aca="true" t="shared" si="0" ref="C6:C13">IF(ISERROR(IF(H6=D6+F6-G6,"","與細項不符"))=FALSE,IF(H6=D6+F6-G6,"","與細項不符"),"請輸入整數")</f>
      </c>
      <c r="D6" s="21"/>
      <c r="E6" s="22"/>
      <c r="F6" s="21"/>
      <c r="G6" s="21"/>
      <c r="H6" s="21"/>
      <c r="J6" s="13">
        <f aca="true" t="shared" si="1" ref="J6:J17">INT(D6)</f>
        <v>0</v>
      </c>
      <c r="K6" s="13">
        <f>INT(E6*100)/100-INT(E6/1000)*1000</f>
        <v>0</v>
      </c>
      <c r="L6" s="13">
        <f aca="true" t="shared" si="2" ref="L6:N17">INT(F6)</f>
        <v>0</v>
      </c>
      <c r="M6" s="13">
        <f t="shared" si="2"/>
        <v>0</v>
      </c>
      <c r="N6" s="13">
        <f t="shared" si="2"/>
        <v>0</v>
      </c>
      <c r="P6" s="13">
        <f>IF(AND(-1000000000000&lt;D6,D6&lt;10000000000000),0,1)</f>
        <v>0</v>
      </c>
      <c r="Q6" s="13">
        <f>IF(AND(-1000000000000&lt;F6,F6&lt;10000000000000),0,1)</f>
        <v>0</v>
      </c>
      <c r="R6" s="13">
        <f>IF(AND(-1000000000000&lt;G6,G6&lt;10000000000000),0,1)</f>
        <v>0</v>
      </c>
      <c r="S6" s="13">
        <f>IF(AND(-1000000000000&lt;H6,H6&lt;10000000000000),0,1)</f>
        <v>0</v>
      </c>
    </row>
    <row r="7" spans="1:19" s="13" customFormat="1" ht="29.25" customHeight="1">
      <c r="A7" s="19" t="s">
        <v>13</v>
      </c>
      <c r="B7" s="20" t="s">
        <v>14</v>
      </c>
      <c r="C7" s="26">
        <f t="shared" si="0"/>
      </c>
      <c r="D7" s="21"/>
      <c r="E7" s="22"/>
      <c r="F7" s="21"/>
      <c r="G7" s="21"/>
      <c r="H7" s="21"/>
      <c r="J7" s="13">
        <f t="shared" si="1"/>
        <v>0</v>
      </c>
      <c r="K7" s="13">
        <f aca="true" t="shared" si="3" ref="K7:K17">INT(E7*100)/100-INT(E7/1000)*1000</f>
        <v>0</v>
      </c>
      <c r="L7" s="13">
        <f t="shared" si="2"/>
        <v>0</v>
      </c>
      <c r="M7" s="13">
        <f t="shared" si="2"/>
        <v>0</v>
      </c>
      <c r="N7" s="13">
        <f t="shared" si="2"/>
        <v>0</v>
      </c>
      <c r="P7" s="13">
        <f aca="true" t="shared" si="4" ref="P7:P17">IF(AND(-1000000000000&lt;D7,D7&lt;10000000000000),0,1)</f>
        <v>0</v>
      </c>
      <c r="Q7" s="13">
        <f aca="true" t="shared" si="5" ref="Q7:S17">IF(AND(-1000000000000&lt;F7,F7&lt;10000000000000),0,1)</f>
        <v>0</v>
      </c>
      <c r="R7" s="13">
        <f t="shared" si="5"/>
        <v>0</v>
      </c>
      <c r="S7" s="13">
        <f t="shared" si="5"/>
        <v>0</v>
      </c>
    </row>
    <row r="8" spans="1:19" s="13" customFormat="1" ht="29.25" customHeight="1">
      <c r="A8" s="19" t="s">
        <v>15</v>
      </c>
      <c r="B8" s="20" t="s">
        <v>16</v>
      </c>
      <c r="C8" s="26">
        <f t="shared" si="0"/>
      </c>
      <c r="D8" s="21"/>
      <c r="E8" s="22"/>
      <c r="F8" s="21"/>
      <c r="G8" s="21"/>
      <c r="H8" s="21"/>
      <c r="J8" s="13">
        <f t="shared" si="1"/>
        <v>0</v>
      </c>
      <c r="K8" s="13">
        <f t="shared" si="3"/>
        <v>0</v>
      </c>
      <c r="L8" s="13">
        <f t="shared" si="2"/>
        <v>0</v>
      </c>
      <c r="M8" s="13">
        <f t="shared" si="2"/>
        <v>0</v>
      </c>
      <c r="N8" s="13">
        <f t="shared" si="2"/>
        <v>0</v>
      </c>
      <c r="P8" s="13">
        <f t="shared" si="4"/>
        <v>0</v>
      </c>
      <c r="Q8" s="13">
        <f t="shared" si="5"/>
        <v>0</v>
      </c>
      <c r="R8" s="13">
        <f t="shared" si="5"/>
        <v>0</v>
      </c>
      <c r="S8" s="13">
        <f t="shared" si="5"/>
        <v>0</v>
      </c>
    </row>
    <row r="9" spans="1:19" s="13" customFormat="1" ht="29.25" customHeight="1">
      <c r="A9" s="19" t="s">
        <v>17</v>
      </c>
      <c r="B9" s="20" t="s">
        <v>18</v>
      </c>
      <c r="C9" s="26">
        <f t="shared" si="0"/>
      </c>
      <c r="D9" s="21"/>
      <c r="E9" s="22"/>
      <c r="F9" s="21"/>
      <c r="G9" s="21"/>
      <c r="H9" s="21"/>
      <c r="J9" s="13">
        <f t="shared" si="1"/>
        <v>0</v>
      </c>
      <c r="K9" s="13">
        <f t="shared" si="3"/>
        <v>0</v>
      </c>
      <c r="L9" s="13">
        <f t="shared" si="2"/>
        <v>0</v>
      </c>
      <c r="M9" s="13">
        <f t="shared" si="2"/>
        <v>0</v>
      </c>
      <c r="N9" s="13">
        <f t="shared" si="2"/>
        <v>0</v>
      </c>
      <c r="P9" s="13">
        <f t="shared" si="4"/>
        <v>0</v>
      </c>
      <c r="Q9" s="13">
        <f t="shared" si="5"/>
        <v>0</v>
      </c>
      <c r="R9" s="13">
        <f t="shared" si="5"/>
        <v>0</v>
      </c>
      <c r="S9" s="13">
        <f t="shared" si="5"/>
        <v>0</v>
      </c>
    </row>
    <row r="10" spans="1:19" s="13" customFormat="1" ht="29.25" customHeight="1">
      <c r="A10" s="19" t="s">
        <v>19</v>
      </c>
      <c r="B10" s="20" t="s">
        <v>20</v>
      </c>
      <c r="C10" s="26">
        <f t="shared" si="0"/>
      </c>
      <c r="D10" s="21"/>
      <c r="E10" s="22"/>
      <c r="F10" s="21"/>
      <c r="G10" s="21"/>
      <c r="H10" s="21"/>
      <c r="J10" s="13">
        <f t="shared" si="1"/>
        <v>0</v>
      </c>
      <c r="K10" s="13">
        <f t="shared" si="3"/>
        <v>0</v>
      </c>
      <c r="L10" s="13">
        <f t="shared" si="2"/>
        <v>0</v>
      </c>
      <c r="M10" s="13">
        <f t="shared" si="2"/>
        <v>0</v>
      </c>
      <c r="N10" s="13">
        <f t="shared" si="2"/>
        <v>0</v>
      </c>
      <c r="P10" s="13">
        <f t="shared" si="4"/>
        <v>0</v>
      </c>
      <c r="Q10" s="13">
        <f t="shared" si="5"/>
        <v>0</v>
      </c>
      <c r="R10" s="13">
        <f t="shared" si="5"/>
        <v>0</v>
      </c>
      <c r="S10" s="13">
        <f t="shared" si="5"/>
        <v>0</v>
      </c>
    </row>
    <row r="11" spans="1:19" s="13" customFormat="1" ht="29.25" customHeight="1">
      <c r="A11" s="19" t="s">
        <v>21</v>
      </c>
      <c r="B11" s="20" t="s">
        <v>22</v>
      </c>
      <c r="C11" s="26">
        <f t="shared" si="0"/>
      </c>
      <c r="D11" s="21"/>
      <c r="E11" s="22"/>
      <c r="F11" s="21"/>
      <c r="G11" s="21"/>
      <c r="H11" s="21"/>
      <c r="J11" s="13">
        <f t="shared" si="1"/>
        <v>0</v>
      </c>
      <c r="K11" s="13">
        <f t="shared" si="3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P11" s="13">
        <f t="shared" si="4"/>
        <v>0</v>
      </c>
      <c r="Q11" s="13">
        <f t="shared" si="5"/>
        <v>0</v>
      </c>
      <c r="R11" s="13">
        <f t="shared" si="5"/>
        <v>0</v>
      </c>
      <c r="S11" s="13">
        <f t="shared" si="5"/>
        <v>0</v>
      </c>
    </row>
    <row r="12" spans="1:19" s="13" customFormat="1" ht="29.25" customHeight="1">
      <c r="A12" s="19" t="s">
        <v>23</v>
      </c>
      <c r="B12" s="20" t="s">
        <v>24</v>
      </c>
      <c r="C12" s="26">
        <f t="shared" si="0"/>
      </c>
      <c r="D12" s="21"/>
      <c r="E12" s="22"/>
      <c r="F12" s="21"/>
      <c r="G12" s="21"/>
      <c r="H12" s="21"/>
      <c r="J12" s="13">
        <f t="shared" si="1"/>
        <v>0</v>
      </c>
      <c r="K12" s="13">
        <f t="shared" si="3"/>
        <v>0</v>
      </c>
      <c r="L12" s="13">
        <f t="shared" si="2"/>
        <v>0</v>
      </c>
      <c r="M12" s="13">
        <f t="shared" si="2"/>
        <v>0</v>
      </c>
      <c r="N12" s="13">
        <f t="shared" si="2"/>
        <v>0</v>
      </c>
      <c r="P12" s="13">
        <f t="shared" si="4"/>
        <v>0</v>
      </c>
      <c r="Q12" s="13">
        <f t="shared" si="5"/>
        <v>0</v>
      </c>
      <c r="R12" s="13">
        <f t="shared" si="5"/>
        <v>0</v>
      </c>
      <c r="S12" s="13">
        <f t="shared" si="5"/>
        <v>0</v>
      </c>
    </row>
    <row r="13" spans="1:19" s="13" customFormat="1" ht="29.25" customHeight="1">
      <c r="A13" s="23" t="s">
        <v>25</v>
      </c>
      <c r="B13" s="20" t="s">
        <v>26</v>
      </c>
      <c r="C13" s="26">
        <f t="shared" si="0"/>
      </c>
      <c r="D13" s="21"/>
      <c r="E13" s="22"/>
      <c r="F13" s="21"/>
      <c r="G13" s="21"/>
      <c r="H13" s="21"/>
      <c r="J13" s="13">
        <f t="shared" si="1"/>
        <v>0</v>
      </c>
      <c r="K13" s="13">
        <f t="shared" si="3"/>
        <v>0</v>
      </c>
      <c r="L13" s="13">
        <f t="shared" si="2"/>
        <v>0</v>
      </c>
      <c r="M13" s="13">
        <f t="shared" si="2"/>
        <v>0</v>
      </c>
      <c r="N13" s="13">
        <f t="shared" si="2"/>
        <v>0</v>
      </c>
      <c r="P13" s="13">
        <f t="shared" si="4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</row>
    <row r="14" spans="1:19" s="13" customFormat="1" ht="29.25" customHeight="1">
      <c r="A14" s="24"/>
      <c r="B14" s="20"/>
      <c r="C14" s="26">
        <f>IF(ISERROR(IF(H14=D14+F14-G14,"","與細項不符"))=FALSE,IF(H14=D14+F14-G14,"","與細項不符"),"請輸入整數")&amp;IF(OR(AND(E14&lt;&gt;"",F14&lt;&gt;""),AND(E14="",F14="")),"",",利率與金額必需同時輸入")&amp;IF(AND(E14&lt;&gt;"",F14=0),"輸入利率時金額不能為0","")</f>
      </c>
      <c r="D14" s="21"/>
      <c r="E14" s="22"/>
      <c r="F14" s="21"/>
      <c r="G14" s="21"/>
      <c r="H14" s="21"/>
      <c r="J14" s="13">
        <f t="shared" si="1"/>
        <v>0</v>
      </c>
      <c r="K14" s="13">
        <f t="shared" si="3"/>
        <v>0</v>
      </c>
      <c r="L14" s="13">
        <f t="shared" si="2"/>
        <v>0</v>
      </c>
      <c r="M14" s="13">
        <f t="shared" si="2"/>
        <v>0</v>
      </c>
      <c r="N14" s="13">
        <f t="shared" si="2"/>
        <v>0</v>
      </c>
      <c r="P14" s="13">
        <f t="shared" si="4"/>
        <v>0</v>
      </c>
      <c r="Q14" s="13">
        <f t="shared" si="5"/>
        <v>0</v>
      </c>
      <c r="R14" s="13">
        <f t="shared" si="5"/>
        <v>0</v>
      </c>
      <c r="S14" s="13">
        <f t="shared" si="5"/>
        <v>0</v>
      </c>
    </row>
    <row r="15" spans="1:19" s="13" customFormat="1" ht="29.25" customHeight="1">
      <c r="A15" s="24"/>
      <c r="B15" s="20"/>
      <c r="C15" s="26">
        <f>IF(ISERROR(IF(H15=D15+F15-G15,"","與細項不符"))=FALSE,IF(H15=D15+F15-G15,"","與細項不符"),"請輸入整數")&amp;IF(OR(AND(E15&lt;&gt;"",F15&lt;&gt;""),AND(E15="",F15="")),"",",利率與金額必需同時輸入")&amp;IF(AND(E15&lt;&gt;"",F15=0),"輸入利率時金額不能為0","")</f>
      </c>
      <c r="D15" s="21"/>
      <c r="E15" s="22"/>
      <c r="F15" s="21"/>
      <c r="G15" s="21"/>
      <c r="H15" s="21"/>
      <c r="J15" s="13">
        <f t="shared" si="1"/>
        <v>0</v>
      </c>
      <c r="K15" s="13">
        <f t="shared" si="3"/>
        <v>0</v>
      </c>
      <c r="L15" s="13">
        <f t="shared" si="2"/>
        <v>0</v>
      </c>
      <c r="M15" s="13">
        <f t="shared" si="2"/>
        <v>0</v>
      </c>
      <c r="N15" s="13">
        <f t="shared" si="2"/>
        <v>0</v>
      </c>
      <c r="P15" s="13">
        <f t="shared" si="4"/>
        <v>0</v>
      </c>
      <c r="Q15" s="13">
        <f t="shared" si="5"/>
        <v>0</v>
      </c>
      <c r="R15" s="13">
        <f t="shared" si="5"/>
        <v>0</v>
      </c>
      <c r="S15" s="13">
        <f t="shared" si="5"/>
        <v>0</v>
      </c>
    </row>
    <row r="16" spans="1:19" s="13" customFormat="1" ht="29.25" customHeight="1">
      <c r="A16" s="24"/>
      <c r="B16" s="20"/>
      <c r="C16" s="26">
        <f>IF(ISERROR(IF(H16=D16+F16-G16,"","與細項不符"))=FALSE,IF(H16=D16+F16-G16,"","與細項不符"),"請輸入整數")&amp;IF(OR(AND(E16&lt;&gt;"",F16&lt;&gt;""),AND(E16="",F16="")),"",",利率與金額必需同時輸入")&amp;IF(AND(E16&lt;&gt;"",F16=0),"輸入利率時金額不能為0","")</f>
      </c>
      <c r="D16" s="21"/>
      <c r="E16" s="22"/>
      <c r="F16" s="21"/>
      <c r="G16" s="21"/>
      <c r="H16" s="21"/>
      <c r="J16" s="13">
        <f t="shared" si="1"/>
        <v>0</v>
      </c>
      <c r="K16" s="13">
        <f t="shared" si="3"/>
        <v>0</v>
      </c>
      <c r="L16" s="13">
        <f t="shared" si="2"/>
        <v>0</v>
      </c>
      <c r="M16" s="13">
        <f t="shared" si="2"/>
        <v>0</v>
      </c>
      <c r="N16" s="13">
        <f t="shared" si="2"/>
        <v>0</v>
      </c>
      <c r="P16" s="13">
        <f t="shared" si="4"/>
        <v>0</v>
      </c>
      <c r="Q16" s="13">
        <f t="shared" si="5"/>
        <v>0</v>
      </c>
      <c r="R16" s="13">
        <f t="shared" si="5"/>
        <v>0</v>
      </c>
      <c r="S16" s="13">
        <f t="shared" si="5"/>
        <v>0</v>
      </c>
    </row>
    <row r="17" spans="1:19" s="13" customFormat="1" ht="29.25" customHeight="1">
      <c r="A17" s="19" t="s">
        <v>27</v>
      </c>
      <c r="B17" s="20" t="s">
        <v>28</v>
      </c>
      <c r="C17" s="26">
        <f>IF(ISERROR(IF(H17=D17+F17-G17,"","與細項不符"))=FALSE,IF(H17=D17+F17-G17,"","與細項不符"),"請輸入整數")</f>
      </c>
      <c r="D17" s="21"/>
      <c r="E17" s="22"/>
      <c r="F17" s="21"/>
      <c r="G17" s="21"/>
      <c r="H17" s="21"/>
      <c r="J17" s="13">
        <f t="shared" si="1"/>
        <v>0</v>
      </c>
      <c r="K17" s="13">
        <f t="shared" si="3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P17" s="13">
        <f t="shared" si="4"/>
        <v>0</v>
      </c>
      <c r="Q17" s="13">
        <f t="shared" si="5"/>
        <v>0</v>
      </c>
      <c r="R17" s="13">
        <f t="shared" si="5"/>
        <v>0</v>
      </c>
      <c r="S17" s="13">
        <f t="shared" si="5"/>
        <v>0</v>
      </c>
    </row>
    <row r="18" ht="16.5">
      <c r="H18" s="27" t="s">
        <v>44</v>
      </c>
    </row>
    <row r="19" spans="1:7" ht="16.5">
      <c r="A19" s="3" t="s">
        <v>37</v>
      </c>
      <c r="B19" s="3"/>
      <c r="C19" s="3"/>
      <c r="D19" s="3"/>
      <c r="E19" s="4"/>
      <c r="F19" s="4"/>
      <c r="G19" s="4"/>
    </row>
    <row r="20" spans="1:8" ht="16.5">
      <c r="A20" s="5" t="s">
        <v>45</v>
      </c>
      <c r="B20" s="3"/>
      <c r="C20" s="3"/>
      <c r="D20" s="3"/>
      <c r="E20" s="3"/>
      <c r="F20" s="3"/>
      <c r="G20" s="3"/>
      <c r="H20" s="3"/>
    </row>
    <row r="21" spans="1:8" ht="16.5">
      <c r="A21" s="3" t="s">
        <v>38</v>
      </c>
      <c r="B21" s="3"/>
      <c r="C21" s="3"/>
      <c r="D21" s="3"/>
      <c r="E21" s="3"/>
      <c r="F21" s="3"/>
      <c r="G21" s="3"/>
      <c r="H21" s="3"/>
    </row>
    <row r="22" spans="1:8" ht="16.5">
      <c r="A22" s="32" t="s">
        <v>36</v>
      </c>
      <c r="B22" s="32"/>
      <c r="C22" s="32"/>
      <c r="D22" s="32"/>
      <c r="E22" s="32"/>
      <c r="F22" s="5" t="s">
        <v>46</v>
      </c>
      <c r="H22" s="33" t="s">
        <v>29</v>
      </c>
    </row>
    <row r="23" spans="1:9" ht="16.5">
      <c r="A23" s="32"/>
      <c r="B23" s="32"/>
      <c r="C23" s="32"/>
      <c r="D23" s="32"/>
      <c r="E23" s="32"/>
      <c r="F23" s="5" t="s">
        <v>47</v>
      </c>
      <c r="H23" s="34"/>
      <c r="I23" s="7"/>
    </row>
    <row r="24" spans="1:6" ht="16.5">
      <c r="A24" s="7" t="s">
        <v>48</v>
      </c>
      <c r="B24" s="3"/>
      <c r="C24" s="3"/>
      <c r="D24" s="3"/>
      <c r="E24" s="6"/>
      <c r="F24" s="8"/>
    </row>
    <row r="25" spans="1:9" s="28" customFormat="1" ht="14.25">
      <c r="A25" s="5" t="s">
        <v>49</v>
      </c>
      <c r="B25" s="5"/>
      <c r="C25" s="5"/>
      <c r="D25" s="5"/>
      <c r="E25" s="5"/>
      <c r="F25" s="5"/>
      <c r="G25" s="5"/>
      <c r="H25" s="5"/>
      <c r="I25" s="5"/>
    </row>
    <row r="26" spans="1:9" s="28" customFormat="1" ht="14.25">
      <c r="A26" s="5" t="s">
        <v>50</v>
      </c>
      <c r="B26" s="5"/>
      <c r="C26" s="5"/>
      <c r="D26" s="5"/>
      <c r="E26" s="5"/>
      <c r="F26" s="5"/>
      <c r="G26" s="5"/>
      <c r="H26" s="5"/>
      <c r="I26" s="5"/>
    </row>
    <row r="30" spans="1:7" ht="16.5">
      <c r="A30" s="9" t="s">
        <v>30</v>
      </c>
      <c r="E30" s="2" t="s">
        <v>31</v>
      </c>
      <c r="F30" s="9"/>
      <c r="G30" s="9" t="s">
        <v>32</v>
      </c>
    </row>
    <row r="31" spans="6:7" ht="16.5">
      <c r="F31" s="9"/>
      <c r="G31" s="9" t="s">
        <v>33</v>
      </c>
    </row>
    <row r="32" ht="16.5">
      <c r="A32" s="4"/>
    </row>
    <row r="196" spans="1:2" ht="16.5" hidden="1">
      <c r="A196" s="10" t="str">
        <f>SUBSTITUTE(SUBSTITUTE($A$2," ",""),"　","")</f>
        <v>民國年月</v>
      </c>
      <c r="B196" s="10"/>
    </row>
    <row r="197" spans="1:2" ht="16.5" hidden="1">
      <c r="A197" s="10" t="str">
        <f>LEFT(A196,FIND("月",A196,1))</f>
        <v>民國年月</v>
      </c>
      <c r="B197" s="10"/>
    </row>
    <row r="198" spans="1:2" ht="16.5" hidden="1">
      <c r="A198" s="10">
        <f>MID(A196,FIND("民國",A196,1)+2,FIND("年",A196,1)-FIND("民國",A196,1)-2)</f>
      </c>
      <c r="B198" s="10"/>
    </row>
    <row r="199" spans="1:3" ht="16.5" hidden="1">
      <c r="A199" s="10">
        <f>MID(A196,FIND("年",A196,1)+1,FIND("月",A196,1)-FIND("年",A196,1)-1)</f>
      </c>
      <c r="B199" s="10"/>
      <c r="C199" s="1" t="e">
        <f>IF(AND(INT(A199)&lt;=12,INT(A199)&gt;=1),"","月份應為01~12")</f>
        <v>#VALUE!</v>
      </c>
    </row>
    <row r="200" spans="1:3" ht="16.5" hidden="1">
      <c r="A200" s="10" t="e">
        <f>(A198+1911)&amp;RIGHT("0"&amp;A199,2)</f>
        <v>#VALUE!</v>
      </c>
      <c r="B200" s="1" t="s">
        <v>0</v>
      </c>
      <c r="C200" s="1" t="e">
        <f>INT($A$200)</f>
        <v>#VALUE!</v>
      </c>
    </row>
    <row r="201" spans="1:2" ht="16.5" hidden="1">
      <c r="A201" s="11" t="s">
        <v>1</v>
      </c>
      <c r="B201" s="1" t="s">
        <v>2</v>
      </c>
    </row>
    <row r="202" spans="1:2" ht="16.5" hidden="1">
      <c r="A202" s="10">
        <v>3</v>
      </c>
      <c r="B202" s="12" t="s">
        <v>34</v>
      </c>
    </row>
  </sheetData>
  <sheetProtection/>
  <protectedRanges>
    <protectedRange sqref="A1 C1:H1" name="範圍3"/>
    <protectedRange sqref="A2 E2:F2" name="範圍2"/>
    <protectedRange sqref="D6:H17" name="範圍1"/>
  </protectedRanges>
  <mergeCells count="10">
    <mergeCell ref="A2:H2"/>
    <mergeCell ref="H4:H5"/>
    <mergeCell ref="A22:E23"/>
    <mergeCell ref="H22:H23"/>
    <mergeCell ref="A4:A5"/>
    <mergeCell ref="B4:B5"/>
    <mergeCell ref="C4:C5"/>
    <mergeCell ref="D4:D5"/>
    <mergeCell ref="E4:F4"/>
    <mergeCell ref="G4:G5"/>
  </mergeCells>
  <printOptions/>
  <pageMargins left="0.75" right="0.17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cbc</dc:creator>
  <cp:keywords/>
  <dc:description/>
  <cp:lastModifiedBy>黃信閔</cp:lastModifiedBy>
  <cp:lastPrinted>2015-06-16T05:42:33Z</cp:lastPrinted>
  <dcterms:created xsi:type="dcterms:W3CDTF">2012-04-26T06:19:59Z</dcterms:created>
  <dcterms:modified xsi:type="dcterms:W3CDTF">2023-01-07T06:48:52Z</dcterms:modified>
  <cp:category/>
  <cp:version/>
  <cp:contentType/>
  <cp:contentStatus/>
</cp:coreProperties>
</file>